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0033238812\Desktop\PL02-2024_VIGILÂNCIA\7. Pós Jurídico\"/>
    </mc:Choice>
  </mc:AlternateContent>
  <xr:revisionPtr revIDLastSave="0" documentId="13_ncr:1_{FDCF726B-A777-4EE2-B9AB-C8B7F09709DF}" xr6:coauthVersionLast="36" xr6:coauthVersionMax="36" xr10:uidLastSave="{00000000-0000-0000-0000-000000000000}"/>
  <bookViews>
    <workbookView xWindow="0" yWindow="0" windowWidth="15750" windowHeight="9150" tabRatio="513" activeTab="3" xr2:uid="{00000000-000D-0000-FFFF-FFFF00000000}"/>
  </bookViews>
  <sheets>
    <sheet name="DIURNO DESARM" sheetId="1" r:id="rId1"/>
    <sheet name="NOTURNO DESARM" sheetId="2" r:id="rId2"/>
    <sheet name="NOTURNO ARMADO" sheetId="3" r:id="rId3"/>
    <sheet name="RESUMO" sheetId="4" r:id="rId4"/>
  </sheets>
  <definedNames>
    <definedName name="_xlnm.Print_Area" localSheetId="0">'DIURNO DESARM'!$A$1:$K$166</definedName>
    <definedName name="_xlnm.Print_Area" localSheetId="2">'NOTURNO ARMADO'!$A$1:$K$167</definedName>
    <definedName name="_xlnm.Print_Area" localSheetId="1">'NOTURNO DESARM'!$A$1:$K$167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84" i="3" l="1"/>
  <c r="J83" i="3"/>
  <c r="J81" i="3"/>
  <c r="J82" i="3"/>
  <c r="J63" i="3"/>
  <c r="J61" i="3"/>
  <c r="J91" i="3"/>
  <c r="I91" i="3"/>
  <c r="J94" i="3"/>
  <c r="I94" i="3"/>
  <c r="J94" i="2"/>
  <c r="I94" i="2"/>
  <c r="I91" i="2"/>
  <c r="J91" i="2" s="1"/>
  <c r="I93" i="1"/>
  <c r="J93" i="1"/>
  <c r="I90" i="1"/>
  <c r="J92" i="1" l="1"/>
  <c r="J91" i="1"/>
  <c r="J90" i="1"/>
  <c r="J88" i="1"/>
  <c r="J94" i="1" l="1"/>
  <c r="J89" i="1"/>
  <c r="C154" i="3" l="1"/>
  <c r="C152" i="3"/>
  <c r="C151" i="3"/>
  <c r="C150" i="3"/>
  <c r="C149" i="3"/>
  <c r="C148" i="3"/>
  <c r="I143" i="3"/>
  <c r="J129" i="3"/>
  <c r="J152" i="3" s="1"/>
  <c r="I108" i="3"/>
  <c r="I95" i="3"/>
  <c r="C83" i="3"/>
  <c r="C82" i="3"/>
  <c r="C81" i="3"/>
  <c r="J77" i="3"/>
  <c r="H69" i="3"/>
  <c r="I57" i="3"/>
  <c r="J43" i="3"/>
  <c r="J47" i="3" s="1"/>
  <c r="I33" i="3"/>
  <c r="C154" i="2"/>
  <c r="C152" i="2"/>
  <c r="C151" i="2"/>
  <c r="C150" i="2"/>
  <c r="C149" i="2"/>
  <c r="C148" i="2"/>
  <c r="I143" i="2"/>
  <c r="J129" i="2"/>
  <c r="J152" i="2" s="1"/>
  <c r="I108" i="2"/>
  <c r="I95" i="2"/>
  <c r="C83" i="2"/>
  <c r="C82" i="2"/>
  <c r="C81" i="2"/>
  <c r="J77" i="2"/>
  <c r="J83" i="2" s="1"/>
  <c r="H69" i="2"/>
  <c r="I57" i="2"/>
  <c r="J43" i="2"/>
  <c r="J46" i="2" s="1"/>
  <c r="I33" i="2"/>
  <c r="C153" i="1"/>
  <c r="C151" i="1"/>
  <c r="C150" i="1"/>
  <c r="C149" i="1"/>
  <c r="C148" i="1"/>
  <c r="C147" i="1"/>
  <c r="I142" i="1"/>
  <c r="J128" i="1"/>
  <c r="J151" i="1" s="1"/>
  <c r="I107" i="1"/>
  <c r="I94" i="1"/>
  <c r="C82" i="1"/>
  <c r="C81" i="1"/>
  <c r="C80" i="1"/>
  <c r="J76" i="1"/>
  <c r="J82" i="1" s="1"/>
  <c r="H68" i="1"/>
  <c r="I56" i="1"/>
  <c r="J46" i="1"/>
  <c r="J42" i="1"/>
  <c r="J44" i="1" s="1"/>
  <c r="I32" i="1"/>
  <c r="J47" i="1" l="1"/>
  <c r="J48" i="2"/>
  <c r="J45" i="1"/>
  <c r="J47" i="2"/>
  <c r="J48" i="3"/>
  <c r="J44" i="2"/>
  <c r="J45" i="3"/>
  <c r="J43" i="1"/>
  <c r="J48" i="1" s="1"/>
  <c r="J45" i="2"/>
  <c r="J46" i="3"/>
  <c r="J44" i="3"/>
  <c r="J49" i="3" s="1"/>
  <c r="J49" i="2" l="1"/>
  <c r="J106" i="2" s="1"/>
  <c r="J148" i="2"/>
  <c r="J92" i="2"/>
  <c r="J55" i="2"/>
  <c r="J104" i="1"/>
  <c r="J55" i="1"/>
  <c r="J111" i="1"/>
  <c r="J112" i="1" s="1"/>
  <c r="J117" i="1" s="1"/>
  <c r="J103" i="1"/>
  <c r="J54" i="1"/>
  <c r="J102" i="1"/>
  <c r="J106" i="1"/>
  <c r="J147" i="1"/>
  <c r="J105" i="1"/>
  <c r="J101" i="1"/>
  <c r="J107" i="3"/>
  <c r="J112" i="3"/>
  <c r="J113" i="3" s="1"/>
  <c r="J118" i="3" s="1"/>
  <c r="J148" i="3"/>
  <c r="J106" i="3"/>
  <c r="J55" i="3"/>
  <c r="J103" i="3"/>
  <c r="J105" i="3"/>
  <c r="J93" i="3"/>
  <c r="J56" i="3"/>
  <c r="J90" i="3"/>
  <c r="J104" i="3"/>
  <c r="J102" i="3"/>
  <c r="J89" i="3"/>
  <c r="J92" i="3"/>
  <c r="J56" i="2" l="1"/>
  <c r="J57" i="2" s="1"/>
  <c r="J103" i="2"/>
  <c r="J93" i="2"/>
  <c r="J89" i="2"/>
  <c r="J102" i="2"/>
  <c r="J104" i="2"/>
  <c r="J105" i="2"/>
  <c r="J107" i="2"/>
  <c r="J90" i="2"/>
  <c r="J112" i="2"/>
  <c r="J113" i="2" s="1"/>
  <c r="J118" i="2" s="1"/>
  <c r="J95" i="3"/>
  <c r="J150" i="3" s="1"/>
  <c r="J57" i="3"/>
  <c r="J149" i="1"/>
  <c r="J108" i="3"/>
  <c r="J117" i="3" s="1"/>
  <c r="J119" i="3" s="1"/>
  <c r="J151" i="3" s="1"/>
  <c r="J107" i="1"/>
  <c r="J116" i="1" s="1"/>
  <c r="J118" i="1" s="1"/>
  <c r="J150" i="1" s="1"/>
  <c r="J56" i="1"/>
  <c r="J108" i="2" l="1"/>
  <c r="J117" i="2" s="1"/>
  <c r="J119" i="2" s="1"/>
  <c r="J151" i="2" s="1"/>
  <c r="J81" i="2"/>
  <c r="J67" i="2"/>
  <c r="J61" i="2"/>
  <c r="J68" i="2"/>
  <c r="J63" i="2"/>
  <c r="J62" i="2"/>
  <c r="J66" i="2"/>
  <c r="J64" i="2"/>
  <c r="J65" i="2"/>
  <c r="J95" i="2"/>
  <c r="J150" i="2" s="1"/>
  <c r="J80" i="1"/>
  <c r="J63" i="1"/>
  <c r="J66" i="1"/>
  <c r="J61" i="1"/>
  <c r="J62" i="1"/>
  <c r="J60" i="1"/>
  <c r="J65" i="1"/>
  <c r="J67" i="1"/>
  <c r="J64" i="1"/>
  <c r="J65" i="3"/>
  <c r="J64" i="3"/>
  <c r="J62" i="3"/>
  <c r="J67" i="3"/>
  <c r="J66" i="3"/>
  <c r="J68" i="3"/>
  <c r="J69" i="2" l="1"/>
  <c r="J82" i="2" s="1"/>
  <c r="J84" i="2" s="1"/>
  <c r="J149" i="2" s="1"/>
  <c r="J153" i="2" s="1"/>
  <c r="J138" i="2" s="1"/>
  <c r="J69" i="3"/>
  <c r="J149" i="3" s="1"/>
  <c r="J153" i="3" s="1"/>
  <c r="J68" i="1"/>
  <c r="J81" i="1" s="1"/>
  <c r="J83" i="1" s="1"/>
  <c r="J148" i="1" s="1"/>
  <c r="J152" i="1" s="1"/>
  <c r="J134" i="2"/>
  <c r="J139" i="2"/>
  <c r="J140" i="2" l="1"/>
  <c r="J133" i="1"/>
  <c r="J138" i="1"/>
  <c r="J137" i="1"/>
  <c r="J139" i="1"/>
  <c r="J139" i="3"/>
  <c r="J138" i="3"/>
  <c r="J134" i="3"/>
  <c r="J135" i="3" s="1"/>
  <c r="J140" i="3"/>
  <c r="J135" i="2"/>
  <c r="J143" i="2" s="1"/>
  <c r="J154" i="2" s="1"/>
  <c r="K155" i="2" s="1"/>
  <c r="F16" i="4" s="1"/>
  <c r="G16" i="4" s="1"/>
  <c r="I16" i="4" l="1"/>
  <c r="H16" i="4"/>
  <c r="J143" i="3"/>
  <c r="J154" i="3" s="1"/>
  <c r="K155" i="3" s="1"/>
  <c r="F17" i="4" s="1"/>
  <c r="G17" i="4" s="1"/>
  <c r="J134" i="1"/>
  <c r="J142" i="1" s="1"/>
  <c r="J153" i="1" s="1"/>
  <c r="K154" i="1" s="1"/>
  <c r="F15" i="4" s="1"/>
  <c r="H17" i="4" l="1"/>
  <c r="I17" i="4"/>
  <c r="G15" i="4"/>
  <c r="F18" i="4"/>
  <c r="I15" i="4" l="1"/>
  <c r="I18" i="4" s="1"/>
  <c r="H15" i="4"/>
  <c r="H18" i="4" s="1"/>
  <c r="G18" i="4"/>
</calcChain>
</file>

<file path=xl/sharedStrings.xml><?xml version="1.0" encoding="utf-8"?>
<sst xmlns="http://schemas.openxmlformats.org/spreadsheetml/2006/main" count="754" uniqueCount="183">
  <si>
    <t>Nº do Processo:</t>
  </si>
  <si>
    <t>61985.000386/2024-93</t>
  </si>
  <si>
    <t>Licitação:</t>
  </si>
  <si>
    <t>PL 02/2024</t>
  </si>
  <si>
    <t xml:space="preserve">Dia: </t>
  </si>
  <si>
    <t>Hora:</t>
  </si>
  <si>
    <t>DISCRIMINAÇÃO DOS SERVIÇOS (Dados referentes à contratação)</t>
  </si>
  <si>
    <t>A</t>
  </si>
  <si>
    <t>Data de apresentação da proposta (dia/mês/ano):</t>
  </si>
  <si>
    <t>B</t>
  </si>
  <si>
    <t>Município / UF:</t>
  </si>
  <si>
    <t>São Paulo / SP</t>
  </si>
  <si>
    <t>C</t>
  </si>
  <si>
    <t>Ano do Acordo, Convenção ou Dissídio Coletivo:</t>
  </si>
  <si>
    <t>D</t>
  </si>
  <si>
    <t>Número de meses de execução contratual:</t>
  </si>
  <si>
    <t>30 MESES</t>
  </si>
  <si>
    <t>IDENTIFICAÇÃO DO SERVIÇO</t>
  </si>
  <si>
    <t>Tipo de Serviço</t>
  </si>
  <si>
    <t>Unidade de Medida</t>
  </si>
  <si>
    <t>Quantidade total a contratar
 (em função da unidade de Medida)</t>
  </si>
  <si>
    <t>POSTO</t>
  </si>
  <si>
    <t>Mão de obra</t>
  </si>
  <si>
    <t>Mão de obra vinculada à execução contratual</t>
  </si>
  <si>
    <t>Dados para composição dos custos referentes a mão de obra</t>
  </si>
  <si>
    <t>Tipo de Serviço (mesmo serviço com características distintas)</t>
  </si>
  <si>
    <t>Classificação Brasileira de Ocupações (CBO)</t>
  </si>
  <si>
    <t>5173-30</t>
  </si>
  <si>
    <t>Salário</t>
  </si>
  <si>
    <t>Categoria Profissional (vinculada à execução contratual)</t>
  </si>
  <si>
    <t>VIGILANTE</t>
  </si>
  <si>
    <t>Data-Base da Categoria (dia/mês/ano)</t>
  </si>
  <si>
    <t>Indicação da Convenção Coletiva (Sindicato)</t>
  </si>
  <si>
    <t>SESVESP</t>
  </si>
  <si>
    <t>Módulo 1 - Composição da Remuneração</t>
  </si>
  <si>
    <t>Composição da Remuneração</t>
  </si>
  <si>
    <t>Valor (R$)</t>
  </si>
  <si>
    <t>Salário - Base</t>
  </si>
  <si>
    <t>Adicional de Periculosidade</t>
  </si>
  <si>
    <t>Adicional de Insalubridade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</si>
  <si>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</si>
  <si>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</si>
  <si>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</si>
  <si>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</si>
  <si>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</si>
  <si>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</si>
  <si>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</si>
  <si>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</si>
  <si>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</si>
  <si>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</si>
  <si>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%</t>
  </si>
  <si>
    <t>13º (décimo terceiro) Salário</t>
  </si>
  <si>
    <t>((1/12)*100) = 8,333%</t>
  </si>
  <si>
    <t>Art. 7º, VIII, CF/88.</t>
  </si>
  <si>
    <t>Férias e Adicional de Férias</t>
  </si>
  <si>
    <t>Submódulo 2.2 - Encargos Previdenciários (GPS), Fundo de Garantia por Tempo
de Serviço (FGTS) e outras contribuições</t>
  </si>
  <si>
    <t>2.2</t>
  </si>
  <si>
    <t>GPS, FGTS e outras contribuições</t>
  </si>
  <si>
    <t>INSS</t>
  </si>
  <si>
    <t>Art. 22, Inciso I, da Lei nº 8.212/91.</t>
  </si>
  <si>
    <t>Salário Educação</t>
  </si>
  <si>
    <t>SAT</t>
  </si>
  <si>
    <t>Multiplicar pelo indice do FAP de conformidade com certificado do INSS</t>
  </si>
  <si>
    <t>SESC ou SESI</t>
  </si>
  <si>
    <t>Art. 3º, Lei n.º 8.036/90.</t>
  </si>
  <si>
    <t>SENAI - SENAC</t>
  </si>
  <si>
    <t>Decreto n.º 2.318/86.</t>
  </si>
  <si>
    <t>F</t>
  </si>
  <si>
    <t>SEBRAE</t>
  </si>
  <si>
    <t>Art. 8º, Lei n.º 8.029/90 e Lei n.º 8.154/90.</t>
  </si>
  <si>
    <t>INCRA</t>
  </si>
  <si>
    <t>Lei n.º 7.787/89 e DL n.º 1.146/70.</t>
  </si>
  <si>
    <t>H</t>
  </si>
  <si>
    <t>FGTS</t>
  </si>
  <si>
    <t>Art. 15, Lei nº 8.030/90 e Art. 7º, III, CF.</t>
  </si>
  <si>
    <t>Submódulo 2.3 - Benefícios Mensais e Diários</t>
  </si>
  <si>
    <t>2.3</t>
  </si>
  <si>
    <t>Benefícios Mensais e Diários</t>
  </si>
  <si>
    <t>Referência</t>
  </si>
  <si>
    <t>Transporte</t>
  </si>
  <si>
    <t>(4,4*2*15)-(0,06*2045,92)</t>
  </si>
  <si>
    <t>CCT 2024</t>
  </si>
  <si>
    <t>Auxílio-Refeição/Alimentação</t>
  </si>
  <si>
    <t>((37*15)-(0,18)*(37*15))</t>
  </si>
  <si>
    <t>Assistência Médica e Familiar</t>
  </si>
  <si>
    <t>CESTA BÁSICA</t>
  </si>
  <si>
    <t>(187,97)-(0,05*187,97)</t>
  </si>
  <si>
    <t>Cesta Básica</t>
  </si>
  <si>
    <t>Quadro - 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</si>
  <si>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</si>
  <si>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</si>
  <si>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</si>
  <si>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</si>
  <si>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((0,055*(1/12))*100) = 0,4583%</t>
  </si>
  <si>
    <t>Art. 7º, XXI, CF/88, 477, 487 e ss, CLT</t>
  </si>
  <si>
    <t>Incidência do FGTS sobre o Aviso Prévio Indenizado</t>
  </si>
  <si>
    <t>0,4583*8% = 0,03664%</t>
  </si>
  <si>
    <t>Aviso Prévio Trabalhado</t>
  </si>
  <si>
    <t>(((7/30)/12)*100) = 1,944%</t>
  </si>
  <si>
    <t>Art. 7º, XXI, CF/88, 477, 487 e ss, CLT.</t>
  </si>
  <si>
    <t>Incidência de GPS, FGTS e outras contribuições sobre o Aviso Prévio Trabalhado</t>
  </si>
  <si>
    <t>1,9444*36,80% = 0,7153%</t>
  </si>
  <si>
    <t>Módulo 4 - Custo de Reposição do Profissional Ausente</t>
  </si>
  <si>
    <t>Submódulo 4.1 - Ausências Legais</t>
  </si>
  <si>
    <t>4.1</t>
  </si>
  <si>
    <t>Ausências Legais</t>
  </si>
  <si>
    <t>Substituto na cobertura de férias</t>
  </si>
  <si>
    <t>((1/11)+(1/11/3)*100) = 12,10%</t>
  </si>
  <si>
    <t>Substituto na cobertura de Ausências por doença</t>
  </si>
  <si>
    <t>(((5/30)/12)*100) = 1,3888%</t>
  </si>
  <si>
    <t>Art. 473 da CLT.</t>
  </si>
  <si>
    <t>Substituto na cobertura de Licença - Paternidade</t>
  </si>
  <si>
    <t>(((5/30)/12)*0,015)*100 = 0,021%</t>
  </si>
  <si>
    <t>Art. 7º, XIX, CF/88 e 10, § 1º, da CLT.</t>
  </si>
  <si>
    <t>Substituto na cobertura de Ausência por acidente de trabalho</t>
  </si>
  <si>
    <t>(((15/30)/12)*0,08)*100 = 0,333%</t>
  </si>
  <si>
    <t>Art. 19 a 23 da Lei n.º 8.213/91.</t>
  </si>
  <si>
    <t>Substituto na cobertura de Afastamento Maternidade</t>
  </si>
  <si>
    <t>((((4*8,33%)+(4*2,78%))/12)*2%)*100 = 0,074%</t>
  </si>
  <si>
    <t>Impacto do item férias sobre a licença maternidade.</t>
  </si>
  <si>
    <t>Substituto na cobertura de Ausências Legais</t>
  </si>
  <si>
    <t>(1/30/12)*100 = 0,28%</t>
  </si>
  <si>
    <t>Submódulo 4.2 - Intrajornada</t>
  </si>
  <si>
    <t>4.2</t>
  </si>
  <si>
    <t>Substituto na Intrajornada</t>
  </si>
  <si>
    <t>Substituto na cobertura de Intervalo para repouso ou alimentação</t>
  </si>
  <si>
    <t>((Salário Base com adicionais/220hs)*1,5 adicional 50%)*15 dias mensais</t>
  </si>
  <si>
    <t>Quadro - Resumo do Módulo 4 - Custos de Reposição do Profissional Ausente</t>
  </si>
  <si>
    <t>Custo de Reposição do Profissional Ausente</t>
  </si>
  <si>
    <t>Substituto nas Ausências Legais</t>
  </si>
  <si>
    <t>Módulo 5 - Insumos Diversos</t>
  </si>
  <si>
    <t>Insumos Diversos</t>
  </si>
  <si>
    <t>Uniformes</t>
  </si>
  <si>
    <t>Materiais</t>
  </si>
  <si>
    <t>(Soma do Material Utilizado pelo posto/3)/12</t>
  </si>
  <si>
    <t>Ferramenta</t>
  </si>
  <si>
    <t>EPI´s</t>
  </si>
  <si>
    <t>Módulo 6 - Custos Indiretos, Tributos e Lucro</t>
  </si>
  <si>
    <t>Custos Indiretos, Tributos e Lucro</t>
  </si>
  <si>
    <t xml:space="preserve">Custos Indiretos </t>
  </si>
  <si>
    <t xml:space="preserve">Lucro - </t>
  </si>
  <si>
    <t>Tributos</t>
  </si>
  <si>
    <t>C.1 - Tributos Federais (especificar)</t>
  </si>
  <si>
    <t>ISS</t>
  </si>
  <si>
    <t>PIS</t>
  </si>
  <si>
    <t>COFINS</t>
  </si>
  <si>
    <t>C.2 - Tributos Estaduais (especificar)</t>
  </si>
  <si>
    <t>C.3 - Tributos Municipais (especificar)</t>
  </si>
  <si>
    <t>2. QUADRO-RESUMO DO CUSTO POR EMPREGADO</t>
  </si>
  <si>
    <t>Mão de obra vinculada à execução contratual (valor por empregado)</t>
  </si>
  <si>
    <t>Subtotal (A + B + C + D + E)</t>
  </si>
  <si>
    <t>Valor Total por Empregado</t>
  </si>
  <si>
    <t>PL nº 02/2024</t>
  </si>
  <si>
    <t>NUP nº 61985.000386/2024-93</t>
  </si>
  <si>
    <t>Posição</t>
  </si>
  <si>
    <t xml:space="preserve">Tipo de
Serviço </t>
  </si>
  <si>
    <t>Número de Postos</t>
  </si>
  <si>
    <t>Número de Empregados por Posto</t>
  </si>
  <si>
    <t>Prazo Máximo Estimado de Execução</t>
  </si>
  <si>
    <t>Valor por Empregado R$</t>
  </si>
  <si>
    <t>Valor Unitário por Posto Estimado
R$</t>
  </si>
  <si>
    <t>Valor Anual Estimado
R$</t>
  </si>
  <si>
    <t>Valor máximo admitido pela Administração
 (30 Meses) 
R$</t>
  </si>
  <si>
    <t>Vigilante Diurno</t>
  </si>
  <si>
    <t>Vigilante Noturno Desarmado</t>
  </si>
  <si>
    <t>Vigilante Noturno Armado</t>
  </si>
  <si>
    <t xml:space="preserve">Valor Total </t>
  </si>
  <si>
    <t>DATA _______/_______/________</t>
  </si>
  <si>
    <t>ELABORADOR: PEDRO GARCIA DE FREITAS PACHECO</t>
  </si>
  <si>
    <t>Supervisor de Administração da Sede</t>
  </si>
  <si>
    <t>VIGILÂNCIA DIURNO DESARMADO</t>
  </si>
  <si>
    <t>VIGILÂNCIA NOTURNO DESARMADO</t>
  </si>
  <si>
    <t>REQUISITANTE: VITOR GAMA DA TRINDADE</t>
  </si>
  <si>
    <t>Supervisor de Patrimônio</t>
  </si>
  <si>
    <t>VIGILÂNCIA NOTURNO ARMADO</t>
  </si>
  <si>
    <t>Planilha de Custos e Formação de Preços - Preenchida (Modelo IN 05/2017)</t>
  </si>
  <si>
    <t>ANEXO V</t>
  </si>
  <si>
    <t>Resumo do Anexo V</t>
  </si>
  <si>
    <t>Planilha de Custos e Formação de Preços - Orçamento Estimado</t>
  </si>
  <si>
    <t>Multa do FGTS sobre Aviso Prévio Indenizado - API</t>
  </si>
  <si>
    <t>*Multa do FGTS sobre Aviso Prévio Trabalhado - APT</t>
  </si>
  <si>
    <t>(((1+1/3)/11)*100) = 12,10%</t>
  </si>
  <si>
    <t xml:space="preserve">   Planilha de Custos e Formação de Preços - Preenchida (Modelo IN 05/2017)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</si>
</sst>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\-??_);_(@_)"/>
    <numFmt numFmtId="165" formatCode="_(&quot;R$ &quot;* #,##0.00_);_(&quot;R$ &quot;* \(#,##0.00\);_(&quot;R$ &quot;* \-??_);_(@_)"/>
    <numFmt numFmtId="166" formatCode="[$-416]d/m/yyyy"/>
    <numFmt numFmtId="167" formatCode="_-* #,##0.00_-;\-* #,##0.00_-;_-* \-??_-;_-@_-"/>
  </numFmts>
  <fonts count="18" x14ac:knownFonts="1"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4"/>
      <name val="Arial"/>
      <family val="2"/>
      <charset val="1"/>
    </font>
    <font>
      <b/>
      <sz val="10"/>
      <name val="Arial"/>
      <family val="2"/>
      <charset val="1"/>
    </font>
    <font>
      <sz val="9"/>
      <name val="Arial"/>
      <family val="2"/>
      <charset val="1"/>
    </font>
    <font>
      <sz val="7"/>
      <name val="Arial"/>
      <family val="2"/>
      <charset val="1"/>
    </font>
    <font>
      <b/>
      <sz val="12"/>
      <name val="Century Gothic"/>
      <family val="2"/>
      <charset val="1"/>
    </font>
    <font>
      <sz val="11"/>
      <color rgb="FF000000"/>
      <name val="Century Gothic"/>
      <family val="2"/>
      <charset val="1"/>
    </font>
    <font>
      <b/>
      <sz val="10"/>
      <name val="Century Gothic"/>
      <family val="2"/>
      <charset val="1"/>
    </font>
    <font>
      <sz val="10"/>
      <color rgb="FF000000"/>
      <name val="Century Gothic"/>
      <family val="2"/>
      <charset val="1"/>
    </font>
    <font>
      <sz val="10"/>
      <name val="Century Gothic"/>
      <family val="2"/>
      <charset val="1"/>
    </font>
    <font>
      <b/>
      <sz val="10"/>
      <color rgb="FF000000"/>
      <name val="Century Gothic"/>
      <family val="2"/>
      <charset val="1"/>
    </font>
    <font>
      <sz val="9"/>
      <color rgb="FF000000"/>
      <name val="Century Gothic"/>
      <family val="2"/>
      <charset val="1"/>
    </font>
    <font>
      <sz val="12"/>
      <color rgb="FF000000"/>
      <name val="Century Gothic"/>
      <family val="2"/>
      <charset val="1"/>
    </font>
    <font>
      <b/>
      <sz val="12"/>
      <color rgb="FF000000"/>
      <name val="Century Gothic"/>
      <family val="2"/>
      <charset val="1"/>
    </font>
    <font>
      <sz val="12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BFBFBF"/>
        <bgColor rgb="FFD9D9D9"/>
      </patternFill>
    </fill>
    <fill>
      <patternFill patternType="solid">
        <fgColor rgb="FFD9D9D9"/>
        <bgColor rgb="FFD7E4BD"/>
      </patternFill>
    </fill>
    <fill>
      <patternFill patternType="solid">
        <fgColor rgb="FFC6D9F1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rgb="FFD7E4BD"/>
        <bgColor rgb="FFD9D9D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D9D9D9"/>
      </patternFill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0">
    <xf numFmtId="0" fontId="0" fillId="0" borderId="0"/>
    <xf numFmtId="165" fontId="16" fillId="0" borderId="0" applyBorder="0" applyProtection="0"/>
    <xf numFmtId="9" fontId="16" fillId="0" borderId="0" applyBorder="0" applyProtection="0"/>
    <xf numFmtId="0" fontId="16" fillId="0" borderId="0"/>
    <xf numFmtId="0" fontId="1" fillId="0" borderId="0"/>
    <xf numFmtId="0" fontId="16" fillId="0" borderId="0"/>
    <xf numFmtId="0" fontId="16" fillId="0" borderId="0"/>
    <xf numFmtId="164" fontId="16" fillId="0" borderId="0" applyBorder="0" applyProtection="0"/>
    <xf numFmtId="164" fontId="16" fillId="0" borderId="0" applyBorder="0" applyProtection="0"/>
    <xf numFmtId="164" fontId="16" fillId="0" borderId="0" applyBorder="0" applyProtection="0"/>
  </cellStyleXfs>
  <cellXfs count="104">
    <xf numFmtId="0" fontId="0" fillId="0" borderId="0" xfId="0"/>
    <xf numFmtId="0" fontId="0" fillId="0" borderId="0" xfId="0" applyAlignment="1">
      <alignment vertical="center"/>
    </xf>
    <xf numFmtId="0" fontId="3" fillId="3" borderId="5" xfId="0" applyFont="1" applyFill="1" applyBorder="1" applyAlignment="1">
      <alignment vertical="center"/>
    </xf>
    <xf numFmtId="0" fontId="3" fillId="3" borderId="6" xfId="0" applyFont="1" applyFill="1" applyBorder="1" applyAlignment="1">
      <alignment vertical="center"/>
    </xf>
    <xf numFmtId="0" fontId="3" fillId="2" borderId="8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9" fontId="16" fillId="0" borderId="8" xfId="2" applyBorder="1" applyAlignment="1" applyProtection="1">
      <alignment horizontal="center" vertical="center"/>
    </xf>
    <xf numFmtId="0" fontId="3" fillId="2" borderId="8" xfId="0" applyFont="1" applyFill="1" applyBorder="1" applyAlignment="1">
      <alignment vertical="center"/>
    </xf>
    <xf numFmtId="10" fontId="16" fillId="0" borderId="8" xfId="2" applyNumberFormat="1" applyBorder="1" applyAlignment="1" applyProtection="1">
      <alignment horizontal="center" vertical="center"/>
    </xf>
    <xf numFmtId="10" fontId="3" fillId="2" borderId="8" xfId="0" applyNumberFormat="1" applyFont="1" applyFill="1" applyBorder="1" applyAlignment="1">
      <alignment horizontal="center" vertical="center"/>
    </xf>
    <xf numFmtId="165" fontId="0" fillId="0" borderId="0" xfId="0" applyNumberFormat="1" applyAlignment="1">
      <alignment vertical="center"/>
    </xf>
    <xf numFmtId="0" fontId="4" fillId="0" borderId="8" xfId="0" applyFont="1" applyBorder="1" applyAlignment="1">
      <alignment horizontal="center" vertical="center"/>
    </xf>
    <xf numFmtId="167" fontId="0" fillId="0" borderId="0" xfId="0" applyNumberFormat="1" applyFont="1" applyAlignment="1">
      <alignment vertical="center"/>
    </xf>
    <xf numFmtId="0" fontId="4" fillId="0" borderId="8" xfId="1" applyNumberFormat="1" applyFont="1" applyBorder="1" applyAlignment="1" applyProtection="1">
      <alignment horizontal="center" vertical="center"/>
    </xf>
    <xf numFmtId="165" fontId="5" fillId="0" borderId="8" xfId="1" applyFont="1" applyBorder="1" applyAlignment="1" applyProtection="1">
      <alignment horizontal="center" vertical="center"/>
    </xf>
    <xf numFmtId="165" fontId="16" fillId="0" borderId="0" xfId="1" applyBorder="1" applyAlignment="1" applyProtection="1">
      <alignment vertical="center"/>
    </xf>
    <xf numFmtId="0" fontId="3" fillId="0" borderId="0" xfId="0" applyFont="1" applyBorder="1" applyAlignment="1">
      <alignment horizontal="left" vertical="center"/>
    </xf>
    <xf numFmtId="10" fontId="3" fillId="2" borderId="8" xfId="0" applyNumberFormat="1" applyFont="1" applyFill="1" applyBorder="1" applyAlignment="1">
      <alignment vertical="center"/>
    </xf>
    <xf numFmtId="10" fontId="16" fillId="5" borderId="8" xfId="2" applyNumberFormat="1" applyFill="1" applyBorder="1" applyAlignment="1" applyProtection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0" fontId="0" fillId="0" borderId="0" xfId="0" applyNumberFormat="1" applyAlignment="1">
      <alignment vertical="center"/>
    </xf>
    <xf numFmtId="10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Border="1"/>
    <xf numFmtId="0" fontId="7" fillId="0" borderId="0" xfId="0" applyFont="1"/>
    <xf numFmtId="0" fontId="8" fillId="2" borderId="8" xfId="0" applyFont="1" applyFill="1" applyBorder="1" applyAlignment="1">
      <alignment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4" fontId="9" fillId="0" borderId="8" xfId="1" applyNumberFormat="1" applyFont="1" applyBorder="1" applyAlignment="1" applyProtection="1">
      <alignment horizontal="center" vertical="center"/>
    </xf>
    <xf numFmtId="167" fontId="9" fillId="0" borderId="8" xfId="0" applyNumberFormat="1" applyFont="1" applyBorder="1" applyAlignment="1">
      <alignment horizontal="center" vertical="center"/>
    </xf>
    <xf numFmtId="4" fontId="10" fillId="0" borderId="8" xfId="0" applyNumberFormat="1" applyFont="1" applyBorder="1" applyAlignment="1">
      <alignment horizontal="right" vertical="center"/>
    </xf>
    <xf numFmtId="4" fontId="11" fillId="0" borderId="9" xfId="0" applyNumberFormat="1" applyFont="1" applyBorder="1" applyAlignment="1">
      <alignment vertical="center"/>
    </xf>
    <xf numFmtId="167" fontId="11" fillId="0" borderId="9" xfId="0" applyNumberFormat="1" applyFont="1" applyBorder="1" applyAlignment="1">
      <alignment horizontal="right" vertical="center" indent="6"/>
    </xf>
    <xf numFmtId="4" fontId="11" fillId="0" borderId="8" xfId="1" applyNumberFormat="1" applyFont="1" applyBorder="1" applyAlignment="1" applyProtection="1">
      <alignment horizontal="right" vertical="center"/>
    </xf>
    <xf numFmtId="0" fontId="12" fillId="5" borderId="0" xfId="0" applyFont="1" applyFill="1" applyBorder="1" applyAlignment="1">
      <alignment vertical="center"/>
    </xf>
    <xf numFmtId="0" fontId="6" fillId="0" borderId="0" xfId="4" applyFont="1" applyAlignment="1" applyProtection="1">
      <alignment vertical="center"/>
    </xf>
    <xf numFmtId="0" fontId="13" fillId="0" borderId="0" xfId="0" applyFont="1"/>
    <xf numFmtId="0" fontId="14" fillId="0" borderId="0" xfId="4" applyFont="1"/>
    <xf numFmtId="0" fontId="13" fillId="0" borderId="0" xfId="4" applyFont="1"/>
    <xf numFmtId="0" fontId="15" fillId="0" borderId="0" xfId="0" applyFont="1"/>
    <xf numFmtId="0" fontId="6" fillId="0" borderId="0" xfId="0" applyFont="1" applyBorder="1" applyAlignment="1" applyProtection="1">
      <alignment vertical="center"/>
    </xf>
    <xf numFmtId="10" fontId="17" fillId="0" borderId="10" xfId="2" applyNumberFormat="1" applyFont="1" applyFill="1" applyBorder="1" applyAlignment="1" applyProtection="1">
      <alignment horizontal="center" vertical="center"/>
    </xf>
    <xf numFmtId="2" fontId="3" fillId="2" borderId="9" xfId="1" applyNumberFormat="1" applyFont="1" applyFill="1" applyBorder="1" applyAlignment="1" applyProtection="1">
      <alignment vertical="center"/>
    </xf>
    <xf numFmtId="0" fontId="0" fillId="7" borderId="12" xfId="0" applyFill="1" applyBorder="1" applyAlignment="1">
      <alignment vertical="center"/>
    </xf>
    <xf numFmtId="4" fontId="7" fillId="0" borderId="0" xfId="0" applyNumberFormat="1" applyFont="1"/>
    <xf numFmtId="4" fontId="13" fillId="0" borderId="0" xfId="0" applyNumberFormat="1" applyFont="1"/>
    <xf numFmtId="0" fontId="3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0" fontId="0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8" xfId="0" applyFont="1" applyFill="1" applyBorder="1" applyAlignment="1">
      <alignment horizontal="left" vertical="center"/>
    </xf>
    <xf numFmtId="0" fontId="0" fillId="0" borderId="9" xfId="0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/>
    </xf>
    <xf numFmtId="165" fontId="16" fillId="0" borderId="9" xfId="1" applyBorder="1" applyAlignment="1" applyProtection="1">
      <alignment horizontal="left" vertical="center"/>
    </xf>
    <xf numFmtId="0" fontId="0" fillId="0" borderId="8" xfId="0" applyFont="1" applyBorder="1" applyAlignment="1">
      <alignment horizontal="left" vertical="center" wrapText="1"/>
    </xf>
    <xf numFmtId="166" fontId="0" fillId="0" borderId="9" xfId="0" applyNumberFormat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2" fontId="16" fillId="0" borderId="8" xfId="1" applyNumberFormat="1" applyBorder="1" applyAlignment="1" applyProtection="1">
      <alignment horizontal="center" vertical="center"/>
    </xf>
    <xf numFmtId="2" fontId="3" fillId="2" borderId="8" xfId="1" applyNumberFormat="1" applyFont="1" applyFill="1" applyBorder="1" applyAlignment="1" applyProtection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0" fontId="16" fillId="0" borderId="8" xfId="2" applyNumberFormat="1" applyBorder="1" applyAlignment="1" applyProtection="1">
      <alignment horizontal="center" vertical="center"/>
    </xf>
    <xf numFmtId="10" fontId="3" fillId="2" borderId="8" xfId="0" applyNumberFormat="1" applyFont="1" applyFill="1" applyBorder="1" applyAlignment="1">
      <alignment horizontal="center" vertical="center"/>
    </xf>
    <xf numFmtId="0" fontId="0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>
      <alignment horizontal="left" vertical="center"/>
    </xf>
    <xf numFmtId="0" fontId="0" fillId="0" borderId="10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center"/>
    </xf>
    <xf numFmtId="0" fontId="0" fillId="0" borderId="12" xfId="0" applyFont="1" applyBorder="1" applyAlignment="1">
      <alignment horizontal="left" vertical="center"/>
    </xf>
    <xf numFmtId="2" fontId="16" fillId="0" borderId="10" xfId="1" applyNumberFormat="1" applyBorder="1" applyAlignment="1" applyProtection="1">
      <alignment horizontal="center" vertical="center"/>
    </xf>
    <xf numFmtId="2" fontId="16" fillId="0" borderId="9" xfId="1" applyNumberFormat="1" applyBorder="1" applyAlignment="1" applyProtection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2" fontId="16" fillId="0" borderId="8" xfId="1" applyNumberFormat="1" applyBorder="1" applyAlignment="1" applyProtection="1">
      <alignment horizontal="right" vertical="center"/>
    </xf>
    <xf numFmtId="2" fontId="3" fillId="2" borderId="8" xfId="1" applyNumberFormat="1" applyFont="1" applyFill="1" applyBorder="1" applyAlignment="1" applyProtection="1">
      <alignment horizontal="right" vertical="center"/>
    </xf>
    <xf numFmtId="2" fontId="16" fillId="8" borderId="8" xfId="1" applyNumberFormat="1" applyFill="1" applyBorder="1" applyAlignment="1" applyProtection="1">
      <alignment horizontal="right" vertical="center"/>
    </xf>
    <xf numFmtId="0" fontId="3" fillId="6" borderId="0" xfId="0" applyFont="1" applyFill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2" fontId="16" fillId="0" borderId="13" xfId="1" applyNumberFormat="1" applyBorder="1" applyAlignment="1" applyProtection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1" fillId="0" borderId="8" xfId="0" applyFont="1" applyBorder="1" applyAlignment="1">
      <alignment horizontal="right" vertical="center" indent="6"/>
    </xf>
  </cellXfs>
  <cellStyles count="10">
    <cellStyle name="Moeda" xfId="1" builtinId="4"/>
    <cellStyle name="Normal" xfId="0" builtinId="0"/>
    <cellStyle name="Normal 2" xfId="3" xr:uid="{00000000-0005-0000-0000-000002000000}"/>
    <cellStyle name="Normal 3" xfId="4" xr:uid="{00000000-0005-0000-0000-000003000000}"/>
    <cellStyle name="Normal 3 2" xfId="5" xr:uid="{00000000-0005-0000-0000-000004000000}"/>
    <cellStyle name="Normal 6" xfId="6" xr:uid="{00000000-0005-0000-0000-000005000000}"/>
    <cellStyle name="Porcentagem" xfId="2" builtinId="5"/>
    <cellStyle name="Vírgula 2" xfId="7" xr:uid="{00000000-0005-0000-0000-000007000000}"/>
    <cellStyle name="Vírgula 2 2" xfId="8" xr:uid="{00000000-0005-0000-0000-000008000000}"/>
    <cellStyle name="Vírgula 3" xfId="9" xr:uid="{00000000-0005-0000-0000-000009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D9D9D9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2DCD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256761</xdr:colOff>
      <xdr:row>0</xdr:row>
      <xdr:rowOff>33131</xdr:rowOff>
    </xdr:from>
    <xdr:to>
      <xdr:col>7</xdr:col>
      <xdr:colOff>182218</xdr:colOff>
      <xdr:row>4</xdr:row>
      <xdr:rowOff>91108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683565" y="33131"/>
          <a:ext cx="1151283" cy="720586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190500</xdr:colOff>
      <xdr:row>0</xdr:row>
      <xdr:rowOff>57978</xdr:rowOff>
    </xdr:from>
    <xdr:to>
      <xdr:col>7</xdr:col>
      <xdr:colOff>115957</xdr:colOff>
      <xdr:row>4</xdr:row>
      <xdr:rowOff>115955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617304" y="57978"/>
          <a:ext cx="1151283" cy="720586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0</xdr:rowOff>
    </xdr:from>
    <xdr:to>
      <xdr:col>6</xdr:col>
      <xdr:colOff>538370</xdr:colOff>
      <xdr:row>4</xdr:row>
      <xdr:rowOff>57977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26804" y="0"/>
          <a:ext cx="1151283" cy="720586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55545</xdr:colOff>
      <xdr:row>1</xdr:row>
      <xdr:rowOff>19440</xdr:rowOff>
    </xdr:from>
    <xdr:to>
      <xdr:col>6</xdr:col>
      <xdr:colOff>184695</xdr:colOff>
      <xdr:row>7</xdr:row>
      <xdr:rowOff>138600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151295" y="181365"/>
          <a:ext cx="1862700" cy="109071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AMJ166"/>
  <sheetViews>
    <sheetView showGridLines="0" view="pageBreakPreview" zoomScaleNormal="115" zoomScaleSheetLayoutView="100" zoomScalePageLayoutView="140" workbookViewId="0">
      <selection activeCell="I5" sqref="I5"/>
    </sheetView>
  </sheetViews>
  <sheetFormatPr defaultColWidth="9.140625" defaultRowHeight="12.75" x14ac:dyDescent="0.2"/>
  <cols>
    <col min="1" max="1" width="4.140625" style="1" customWidth="1"/>
    <col min="2" max="2" width="3.140625" style="1" customWidth="1"/>
    <col min="3" max="3" width="9.140625" style="1"/>
    <col min="4" max="4" width="10.85546875" style="1" customWidth="1"/>
    <col min="5" max="8" width="9.140625" style="1"/>
    <col min="9" max="9" width="10.5703125" style="1" customWidth="1"/>
    <col min="10" max="10" width="9.140625" style="1"/>
    <col min="11" max="11" width="10.28515625" style="1" customWidth="1"/>
    <col min="12" max="12" width="12.140625" style="1" customWidth="1"/>
    <col min="13" max="13" width="40.5703125" style="1" customWidth="1"/>
    <col min="14" max="15" width="9.140625" style="1"/>
    <col min="16" max="16" width="10.5703125" style="1" customWidth="1"/>
    <col min="17" max="1024" width="9.140625" style="1"/>
  </cols>
  <sheetData>
    <row r="6" spans="1:11" ht="18" x14ac:dyDescent="0.2">
      <c r="A6" s="53" t="s">
        <v>176</v>
      </c>
      <c r="B6" s="53"/>
      <c r="C6" s="53"/>
      <c r="D6" s="53"/>
      <c r="E6" s="53"/>
      <c r="F6" s="53"/>
      <c r="G6" s="53"/>
      <c r="H6" s="53"/>
      <c r="I6" s="53"/>
      <c r="J6" s="53"/>
      <c r="K6" s="53"/>
    </row>
    <row r="7" spans="1:11" ht="18" x14ac:dyDescent="0.2">
      <c r="A7" s="53" t="s">
        <v>182</v>
      </c>
      <c r="B7" s="53"/>
      <c r="C7" s="53"/>
      <c r="D7" s="53"/>
      <c r="E7" s="53"/>
      <c r="F7" s="53"/>
      <c r="G7" s="53"/>
      <c r="H7" s="53"/>
      <c r="I7" s="53"/>
      <c r="J7" s="53"/>
      <c r="K7" s="53"/>
    </row>
    <row r="9" spans="1:11" ht="26.25" customHeight="1" x14ac:dyDescent="0.2">
      <c r="A9" s="54" t="s">
        <v>0</v>
      </c>
      <c r="B9" s="54"/>
      <c r="C9" s="54"/>
      <c r="D9" s="55" t="s">
        <v>1</v>
      </c>
      <c r="E9" s="55"/>
      <c r="F9" s="55"/>
    </row>
    <row r="10" spans="1:11" ht="26.25" customHeight="1" x14ac:dyDescent="0.2">
      <c r="A10" s="56" t="s">
        <v>2</v>
      </c>
      <c r="B10" s="56"/>
      <c r="C10" s="56"/>
      <c r="D10" s="57" t="s">
        <v>152</v>
      </c>
      <c r="E10" s="57"/>
      <c r="F10" s="57"/>
    </row>
    <row r="11" spans="1:11" ht="26.25" customHeight="1" x14ac:dyDescent="0.2"/>
    <row r="12" spans="1:11" ht="26.25" customHeight="1" x14ac:dyDescent="0.2">
      <c r="A12" s="2" t="s">
        <v>4</v>
      </c>
      <c r="B12" s="58"/>
      <c r="C12" s="58"/>
      <c r="D12" s="58"/>
      <c r="E12" s="3" t="s">
        <v>5</v>
      </c>
      <c r="F12" s="59"/>
      <c r="G12" s="59"/>
    </row>
    <row r="14" spans="1:11" x14ac:dyDescent="0.2">
      <c r="A14" s="60" t="s">
        <v>6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</row>
    <row r="17" spans="1:11" ht="21.75" customHeight="1" x14ac:dyDescent="0.2">
      <c r="A17" s="50" t="s">
        <v>7</v>
      </c>
      <c r="B17" s="50"/>
      <c r="C17" s="51" t="s">
        <v>8</v>
      </c>
      <c r="D17" s="51"/>
      <c r="E17" s="51"/>
      <c r="F17" s="51"/>
      <c r="G17" s="51"/>
      <c r="H17" s="52"/>
      <c r="I17" s="52"/>
      <c r="J17" s="52"/>
      <c r="K17" s="52"/>
    </row>
    <row r="18" spans="1:11" ht="21.75" customHeight="1" x14ac:dyDescent="0.2">
      <c r="A18" s="50" t="s">
        <v>9</v>
      </c>
      <c r="B18" s="50"/>
      <c r="C18" s="51" t="s">
        <v>10</v>
      </c>
      <c r="D18" s="51"/>
      <c r="E18" s="51"/>
      <c r="F18" s="51"/>
      <c r="G18" s="51"/>
      <c r="H18" s="52" t="s">
        <v>11</v>
      </c>
      <c r="I18" s="52"/>
      <c r="J18" s="52"/>
      <c r="K18" s="52"/>
    </row>
    <row r="19" spans="1:11" ht="21.75" customHeight="1" x14ac:dyDescent="0.2">
      <c r="A19" s="50" t="s">
        <v>12</v>
      </c>
      <c r="B19" s="50"/>
      <c r="C19" s="51" t="s">
        <v>13</v>
      </c>
      <c r="D19" s="51"/>
      <c r="E19" s="51"/>
      <c r="F19" s="51"/>
      <c r="G19" s="51"/>
      <c r="H19" s="52">
        <v>2024</v>
      </c>
      <c r="I19" s="52"/>
      <c r="J19" s="52"/>
      <c r="K19" s="52"/>
    </row>
    <row r="20" spans="1:11" ht="21.75" customHeight="1" x14ac:dyDescent="0.2">
      <c r="A20" s="50" t="s">
        <v>14</v>
      </c>
      <c r="B20" s="50"/>
      <c r="C20" s="51" t="s">
        <v>15</v>
      </c>
      <c r="D20" s="51"/>
      <c r="E20" s="51"/>
      <c r="F20" s="51"/>
      <c r="G20" s="51"/>
      <c r="H20" s="52" t="s">
        <v>16</v>
      </c>
      <c r="I20" s="52"/>
      <c r="J20" s="52"/>
      <c r="K20" s="52"/>
    </row>
    <row r="21" spans="1:11" x14ac:dyDescent="0.2">
      <c r="A21" s="6"/>
      <c r="B21" s="6"/>
    </row>
    <row r="23" spans="1:11" x14ac:dyDescent="0.2">
      <c r="A23" s="60" t="s">
        <v>17</v>
      </c>
      <c r="B23" s="60"/>
      <c r="C23" s="60"/>
      <c r="D23" s="60"/>
      <c r="E23" s="60"/>
      <c r="F23" s="60"/>
      <c r="G23" s="60"/>
      <c r="H23" s="60"/>
      <c r="I23" s="60"/>
      <c r="J23" s="60"/>
      <c r="K23" s="60"/>
    </row>
    <row r="25" spans="1:11" ht="25.5" customHeight="1" x14ac:dyDescent="0.2">
      <c r="A25" s="50" t="s">
        <v>18</v>
      </c>
      <c r="B25" s="50"/>
      <c r="C25" s="50"/>
      <c r="D25" s="50"/>
      <c r="E25" s="50" t="s">
        <v>19</v>
      </c>
      <c r="F25" s="50"/>
      <c r="G25" s="50"/>
      <c r="H25" s="61" t="s">
        <v>20</v>
      </c>
      <c r="I25" s="61"/>
      <c r="J25" s="61"/>
      <c r="K25" s="61"/>
    </row>
    <row r="26" spans="1:11" ht="27.75" customHeight="1" x14ac:dyDescent="0.2">
      <c r="A26" s="62" t="s">
        <v>170</v>
      </c>
      <c r="B26" s="62"/>
      <c r="C26" s="62"/>
      <c r="D26" s="62"/>
      <c r="E26" s="63" t="s">
        <v>21</v>
      </c>
      <c r="F26" s="63"/>
      <c r="G26" s="63"/>
      <c r="H26" s="52">
        <v>1</v>
      </c>
      <c r="I26" s="52"/>
      <c r="J26" s="52"/>
      <c r="K26" s="52"/>
    </row>
    <row r="27" spans="1:11" x14ac:dyDescent="0.2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9" spans="1:11" x14ac:dyDescent="0.2">
      <c r="A29" s="7" t="s">
        <v>22</v>
      </c>
      <c r="B29" s="7"/>
    </row>
    <row r="30" spans="1:11" x14ac:dyDescent="0.2">
      <c r="A30" s="1" t="s">
        <v>23</v>
      </c>
    </row>
    <row r="31" spans="1:11" x14ac:dyDescent="0.2">
      <c r="A31" s="50" t="s">
        <v>24</v>
      </c>
      <c r="B31" s="50"/>
      <c r="C31" s="50"/>
      <c r="D31" s="50"/>
      <c r="E31" s="50"/>
      <c r="F31" s="50"/>
      <c r="G31" s="50"/>
      <c r="H31" s="50"/>
      <c r="I31" s="50"/>
      <c r="J31" s="50"/>
      <c r="K31" s="50"/>
    </row>
    <row r="32" spans="1:11" ht="26.25" customHeight="1" x14ac:dyDescent="0.2">
      <c r="A32" s="65">
        <v>1</v>
      </c>
      <c r="B32" s="65"/>
      <c r="C32" s="66" t="s">
        <v>25</v>
      </c>
      <c r="D32" s="66"/>
      <c r="E32" s="66"/>
      <c r="F32" s="66"/>
      <c r="G32" s="66"/>
      <c r="H32" s="66"/>
      <c r="I32" s="67" t="str">
        <f>A26</f>
        <v>VIGILÂNCIA DIURNO DESARMADO</v>
      </c>
      <c r="J32" s="67"/>
      <c r="K32" s="67"/>
    </row>
    <row r="33" spans="1:11" ht="17.25" customHeight="1" x14ac:dyDescent="0.2">
      <c r="A33" s="65">
        <v>2</v>
      </c>
      <c r="B33" s="65"/>
      <c r="C33" s="66" t="s">
        <v>26</v>
      </c>
      <c r="D33" s="66"/>
      <c r="E33" s="66"/>
      <c r="F33" s="66"/>
      <c r="G33" s="66"/>
      <c r="H33" s="66"/>
      <c r="I33" s="68" t="s">
        <v>27</v>
      </c>
      <c r="J33" s="68"/>
      <c r="K33" s="68"/>
    </row>
    <row r="34" spans="1:11" ht="17.25" customHeight="1" x14ac:dyDescent="0.2">
      <c r="A34" s="65">
        <v>3</v>
      </c>
      <c r="B34" s="65"/>
      <c r="C34" s="66" t="s">
        <v>28</v>
      </c>
      <c r="D34" s="66"/>
      <c r="E34" s="66"/>
      <c r="F34" s="66"/>
      <c r="G34" s="66"/>
      <c r="H34" s="66"/>
      <c r="I34" s="69">
        <v>2045.92</v>
      </c>
      <c r="J34" s="69"/>
      <c r="K34" s="69"/>
    </row>
    <row r="35" spans="1:11" ht="25.5" customHeight="1" x14ac:dyDescent="0.2">
      <c r="A35" s="65">
        <v>4</v>
      </c>
      <c r="B35" s="65"/>
      <c r="C35" s="66" t="s">
        <v>29</v>
      </c>
      <c r="D35" s="66"/>
      <c r="E35" s="66"/>
      <c r="F35" s="66"/>
      <c r="G35" s="66"/>
      <c r="H35" s="66"/>
      <c r="I35" s="70" t="s">
        <v>30</v>
      </c>
      <c r="J35" s="70"/>
      <c r="K35" s="70"/>
    </row>
    <row r="36" spans="1:11" ht="17.25" customHeight="1" x14ac:dyDescent="0.2">
      <c r="A36" s="65">
        <v>5</v>
      </c>
      <c r="B36" s="65"/>
      <c r="C36" s="66" t="s">
        <v>31</v>
      </c>
      <c r="D36" s="66"/>
      <c r="E36" s="66"/>
      <c r="F36" s="66"/>
      <c r="G36" s="66"/>
      <c r="H36" s="66"/>
      <c r="I36" s="71">
        <v>45292</v>
      </c>
      <c r="J36" s="71"/>
      <c r="K36" s="71"/>
    </row>
    <row r="37" spans="1:11" ht="17.25" customHeight="1" x14ac:dyDescent="0.2">
      <c r="A37" s="65">
        <v>6</v>
      </c>
      <c r="B37" s="65"/>
      <c r="C37" s="66" t="s">
        <v>32</v>
      </c>
      <c r="D37" s="66"/>
      <c r="E37" s="66"/>
      <c r="F37" s="66"/>
      <c r="G37" s="66"/>
      <c r="H37" s="66"/>
      <c r="I37" s="71" t="s">
        <v>33</v>
      </c>
      <c r="J37" s="71"/>
      <c r="K37" s="71"/>
    </row>
    <row r="39" spans="1:11" x14ac:dyDescent="0.2">
      <c r="A39" s="72" t="s">
        <v>34</v>
      </c>
      <c r="B39" s="72"/>
      <c r="C39" s="72"/>
      <c r="D39" s="72"/>
      <c r="E39" s="72"/>
      <c r="F39" s="72"/>
      <c r="G39" s="72"/>
      <c r="H39" s="72"/>
      <c r="I39" s="72"/>
      <c r="J39" s="72"/>
      <c r="K39" s="72"/>
    </row>
    <row r="41" spans="1:11" ht="14.25" customHeight="1" x14ac:dyDescent="0.2">
      <c r="A41" s="61">
        <v>1</v>
      </c>
      <c r="B41" s="61"/>
      <c r="C41" s="50" t="s">
        <v>35</v>
      </c>
      <c r="D41" s="50"/>
      <c r="E41" s="50"/>
      <c r="F41" s="50"/>
      <c r="G41" s="50"/>
      <c r="H41" s="50"/>
      <c r="I41" s="50"/>
      <c r="J41" s="50" t="s">
        <v>36</v>
      </c>
      <c r="K41" s="50"/>
    </row>
    <row r="42" spans="1:11" ht="15" customHeight="1" x14ac:dyDescent="0.2">
      <c r="A42" s="63" t="s">
        <v>7</v>
      </c>
      <c r="B42" s="63"/>
      <c r="C42" s="73" t="s">
        <v>37</v>
      </c>
      <c r="D42" s="73"/>
      <c r="E42" s="73"/>
      <c r="F42" s="73"/>
      <c r="G42" s="73"/>
      <c r="H42" s="73"/>
      <c r="I42" s="73"/>
      <c r="J42" s="74">
        <f>I34</f>
        <v>2045.92</v>
      </c>
      <c r="K42" s="74"/>
    </row>
    <row r="43" spans="1:11" ht="15" customHeight="1" x14ac:dyDescent="0.2">
      <c r="A43" s="63" t="s">
        <v>9</v>
      </c>
      <c r="B43" s="63"/>
      <c r="C43" s="73" t="s">
        <v>38</v>
      </c>
      <c r="D43" s="73"/>
      <c r="E43" s="73"/>
      <c r="F43" s="73"/>
      <c r="G43" s="73"/>
      <c r="H43" s="73"/>
      <c r="I43" s="8">
        <v>0.3</v>
      </c>
      <c r="J43" s="74">
        <f>$J$42*I43</f>
        <v>613.77599999999995</v>
      </c>
      <c r="K43" s="74"/>
    </row>
    <row r="44" spans="1:11" ht="15" customHeight="1" x14ac:dyDescent="0.2">
      <c r="A44" s="63" t="s">
        <v>12</v>
      </c>
      <c r="B44" s="63"/>
      <c r="C44" s="73" t="s">
        <v>39</v>
      </c>
      <c r="D44" s="73"/>
      <c r="E44" s="73"/>
      <c r="F44" s="73"/>
      <c r="G44" s="73"/>
      <c r="H44" s="73"/>
      <c r="I44" s="8"/>
      <c r="J44" s="74">
        <f>$J$42*I44</f>
        <v>0</v>
      </c>
      <c r="K44" s="74"/>
    </row>
    <row r="45" spans="1:11" ht="15" customHeight="1" x14ac:dyDescent="0.2">
      <c r="A45" s="63" t="s">
        <v>14</v>
      </c>
      <c r="B45" s="63"/>
      <c r="C45" s="73" t="s">
        <v>40</v>
      </c>
      <c r="D45" s="73"/>
      <c r="E45" s="73"/>
      <c r="F45" s="73"/>
      <c r="G45" s="73"/>
      <c r="H45" s="73"/>
      <c r="I45" s="8"/>
      <c r="J45" s="74">
        <f>$J$42*I45</f>
        <v>0</v>
      </c>
      <c r="K45" s="74"/>
    </row>
    <row r="46" spans="1:11" ht="15" customHeight="1" x14ac:dyDescent="0.2">
      <c r="A46" s="63" t="s">
        <v>41</v>
      </c>
      <c r="B46" s="63"/>
      <c r="C46" s="73" t="s">
        <v>42</v>
      </c>
      <c r="D46" s="73"/>
      <c r="E46" s="73"/>
      <c r="F46" s="73"/>
      <c r="G46" s="73"/>
      <c r="H46" s="73"/>
      <c r="I46" s="8"/>
      <c r="J46" s="74">
        <f>$J$42*I46</f>
        <v>0</v>
      </c>
      <c r="K46" s="74"/>
    </row>
    <row r="47" spans="1:11" ht="15" customHeight="1" x14ac:dyDescent="0.2">
      <c r="A47" s="63" t="s">
        <v>43</v>
      </c>
      <c r="B47" s="63"/>
      <c r="C47" s="73" t="s">
        <v>44</v>
      </c>
      <c r="D47" s="73"/>
      <c r="E47" s="73"/>
      <c r="F47" s="73"/>
      <c r="G47" s="73"/>
      <c r="H47" s="73"/>
      <c r="I47" s="8"/>
      <c r="J47" s="74">
        <f>$J$42*I47</f>
        <v>0</v>
      </c>
      <c r="K47" s="74"/>
    </row>
    <row r="48" spans="1:11" ht="15" customHeight="1" x14ac:dyDescent="0.2">
      <c r="A48" s="50" t="s">
        <v>45</v>
      </c>
      <c r="B48" s="50"/>
      <c r="C48" s="50"/>
      <c r="D48" s="50"/>
      <c r="E48" s="50"/>
      <c r="F48" s="50"/>
      <c r="G48" s="50"/>
      <c r="H48" s="50"/>
      <c r="I48" s="50"/>
      <c r="J48" s="75">
        <f>SUM(J42:K47)</f>
        <v>2659.6959999999999</v>
      </c>
      <c r="K48" s="75"/>
    </row>
    <row r="50" spans="1:14" x14ac:dyDescent="0.2">
      <c r="A50" s="72" t="s">
        <v>46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</row>
    <row r="52" spans="1:14" x14ac:dyDescent="0.2">
      <c r="A52" s="76" t="s">
        <v>47</v>
      </c>
      <c r="B52" s="76"/>
      <c r="C52" s="76"/>
      <c r="D52" s="76"/>
      <c r="E52" s="76"/>
      <c r="F52" s="76"/>
      <c r="G52" s="76"/>
      <c r="H52" s="76"/>
      <c r="I52" s="76"/>
      <c r="J52" s="76"/>
      <c r="K52" s="76"/>
    </row>
    <row r="53" spans="1:14" x14ac:dyDescent="0.2">
      <c r="A53" s="50" t="s">
        <v>48</v>
      </c>
      <c r="B53" s="50"/>
      <c r="C53" s="9" t="s">
        <v>49</v>
      </c>
      <c r="D53" s="9"/>
      <c r="E53" s="9"/>
      <c r="F53" s="9"/>
      <c r="G53" s="9"/>
      <c r="H53" s="9"/>
      <c r="I53" s="4" t="s">
        <v>50</v>
      </c>
      <c r="J53" s="50" t="s">
        <v>36</v>
      </c>
      <c r="K53" s="50"/>
    </row>
    <row r="54" spans="1:14" x14ac:dyDescent="0.2">
      <c r="A54" s="63" t="s">
        <v>7</v>
      </c>
      <c r="B54" s="63"/>
      <c r="C54" s="73" t="s">
        <v>51</v>
      </c>
      <c r="D54" s="73"/>
      <c r="E54" s="73"/>
      <c r="F54" s="73"/>
      <c r="G54" s="73"/>
      <c r="H54" s="73"/>
      <c r="I54" s="10">
        <v>8.3299999999999999E-2</v>
      </c>
      <c r="J54" s="74">
        <f>J48*I54</f>
        <v>221.5526768</v>
      </c>
      <c r="K54" s="74"/>
      <c r="M54" s="1" t="s">
        <v>52</v>
      </c>
      <c r="N54" s="1" t="s">
        <v>53</v>
      </c>
    </row>
    <row r="55" spans="1:14" x14ac:dyDescent="0.2">
      <c r="A55" s="63" t="s">
        <v>9</v>
      </c>
      <c r="B55" s="63"/>
      <c r="C55" s="73" t="s">
        <v>54</v>
      </c>
      <c r="D55" s="73"/>
      <c r="E55" s="73"/>
      <c r="F55" s="73"/>
      <c r="G55" s="73"/>
      <c r="H55" s="73"/>
      <c r="I55" s="10">
        <v>0.121</v>
      </c>
      <c r="J55" s="74">
        <f>J48*I55</f>
        <v>321.823216</v>
      </c>
      <c r="K55" s="74"/>
      <c r="M55" s="1" t="s">
        <v>181</v>
      </c>
      <c r="N55" s="1" t="s">
        <v>53</v>
      </c>
    </row>
    <row r="56" spans="1:14" x14ac:dyDescent="0.2">
      <c r="A56" s="50" t="s">
        <v>45</v>
      </c>
      <c r="B56" s="50"/>
      <c r="C56" s="50"/>
      <c r="D56" s="50"/>
      <c r="E56" s="50"/>
      <c r="F56" s="50"/>
      <c r="G56" s="50"/>
      <c r="H56" s="50"/>
      <c r="I56" s="11">
        <f>SUM(I54:I55)</f>
        <v>0.20429999999999998</v>
      </c>
      <c r="J56" s="75">
        <f>SUM(J54:K55)</f>
        <v>543.37589279999997</v>
      </c>
      <c r="K56" s="75"/>
    </row>
    <row r="58" spans="1:14" ht="30.75" customHeight="1" x14ac:dyDescent="0.2">
      <c r="A58" s="77" t="s">
        <v>55</v>
      </c>
      <c r="B58" s="77"/>
      <c r="C58" s="77"/>
      <c r="D58" s="77"/>
      <c r="E58" s="77"/>
      <c r="F58" s="77"/>
      <c r="G58" s="77"/>
      <c r="H58" s="77"/>
      <c r="I58" s="77"/>
      <c r="J58" s="77"/>
      <c r="K58" s="77"/>
    </row>
    <row r="59" spans="1:14" x14ac:dyDescent="0.2">
      <c r="A59" s="50" t="s">
        <v>56</v>
      </c>
      <c r="B59" s="50"/>
      <c r="C59" s="50" t="s">
        <v>57</v>
      </c>
      <c r="D59" s="50"/>
      <c r="E59" s="50"/>
      <c r="F59" s="50"/>
      <c r="G59" s="50"/>
      <c r="H59" s="50" t="s">
        <v>50</v>
      </c>
      <c r="I59" s="50"/>
      <c r="J59" s="50" t="s">
        <v>36</v>
      </c>
      <c r="K59" s="50"/>
    </row>
    <row r="60" spans="1:14" x14ac:dyDescent="0.2">
      <c r="A60" s="63" t="s">
        <v>7</v>
      </c>
      <c r="B60" s="63"/>
      <c r="C60" s="73" t="s">
        <v>58</v>
      </c>
      <c r="D60" s="73"/>
      <c r="E60" s="73"/>
      <c r="F60" s="73"/>
      <c r="G60" s="73"/>
      <c r="H60" s="78">
        <v>0.2</v>
      </c>
      <c r="I60" s="78"/>
      <c r="J60" s="74">
        <f>(J48+J56)*H60</f>
        <v>640.61437855999998</v>
      </c>
      <c r="K60" s="74"/>
      <c r="L60" s="12"/>
      <c r="N60" s="1" t="s">
        <v>59</v>
      </c>
    </row>
    <row r="61" spans="1:14" x14ac:dyDescent="0.2">
      <c r="A61" s="63" t="s">
        <v>9</v>
      </c>
      <c r="B61" s="63"/>
      <c r="C61" s="73" t="s">
        <v>60</v>
      </c>
      <c r="D61" s="73"/>
      <c r="E61" s="73"/>
      <c r="F61" s="73"/>
      <c r="G61" s="73"/>
      <c r="H61" s="78">
        <v>2.5000000000000001E-2</v>
      </c>
      <c r="I61" s="78"/>
      <c r="J61" s="74">
        <f>(J48+J56)*H61</f>
        <v>80.076797319999997</v>
      </c>
      <c r="K61" s="74"/>
    </row>
    <row r="62" spans="1:14" x14ac:dyDescent="0.2">
      <c r="A62" s="63" t="s">
        <v>12</v>
      </c>
      <c r="B62" s="63"/>
      <c r="C62" s="73" t="s">
        <v>61</v>
      </c>
      <c r="D62" s="73"/>
      <c r="E62" s="73"/>
      <c r="F62" s="73"/>
      <c r="G62" s="73"/>
      <c r="H62" s="78">
        <v>0.03</v>
      </c>
      <c r="I62" s="78"/>
      <c r="J62" s="74">
        <f>(J48+J56)*H62</f>
        <v>96.092156783999982</v>
      </c>
      <c r="K62" s="74"/>
      <c r="N62" s="1" t="s">
        <v>62</v>
      </c>
    </row>
    <row r="63" spans="1:14" x14ac:dyDescent="0.2">
      <c r="A63" s="63" t="s">
        <v>14</v>
      </c>
      <c r="B63" s="63"/>
      <c r="C63" s="73" t="s">
        <v>63</v>
      </c>
      <c r="D63" s="73"/>
      <c r="E63" s="73"/>
      <c r="F63" s="73"/>
      <c r="G63" s="73"/>
      <c r="H63" s="78">
        <v>1.4999999999999999E-2</v>
      </c>
      <c r="I63" s="78"/>
      <c r="J63" s="74">
        <f>(J48+J56)*H63</f>
        <v>48.046078391999991</v>
      </c>
      <c r="K63" s="74"/>
      <c r="N63" s="1" t="s">
        <v>64</v>
      </c>
    </row>
    <row r="64" spans="1:14" x14ac:dyDescent="0.2">
      <c r="A64" s="63" t="s">
        <v>41</v>
      </c>
      <c r="B64" s="63"/>
      <c r="C64" s="73" t="s">
        <v>65</v>
      </c>
      <c r="D64" s="73"/>
      <c r="E64" s="73"/>
      <c r="F64" s="73"/>
      <c r="G64" s="73"/>
      <c r="H64" s="78">
        <v>0.01</v>
      </c>
      <c r="I64" s="78"/>
      <c r="J64" s="74">
        <f>(J48+J56)*H64</f>
        <v>32.030718927999999</v>
      </c>
      <c r="K64" s="74"/>
      <c r="N64" s="1" t="s">
        <v>66</v>
      </c>
    </row>
    <row r="65" spans="1:16" x14ac:dyDescent="0.2">
      <c r="A65" s="63" t="s">
        <v>67</v>
      </c>
      <c r="B65" s="63"/>
      <c r="C65" s="73" t="s">
        <v>68</v>
      </c>
      <c r="D65" s="73"/>
      <c r="E65" s="73"/>
      <c r="F65" s="73"/>
      <c r="G65" s="73"/>
      <c r="H65" s="78">
        <v>6.0000000000000001E-3</v>
      </c>
      <c r="I65" s="78"/>
      <c r="J65" s="74">
        <f>(J48+J56)*H65</f>
        <v>19.2184313568</v>
      </c>
      <c r="K65" s="74"/>
      <c r="N65" s="1" t="s">
        <v>69</v>
      </c>
    </row>
    <row r="66" spans="1:16" x14ac:dyDescent="0.2">
      <c r="A66" s="63" t="s">
        <v>43</v>
      </c>
      <c r="B66" s="63"/>
      <c r="C66" s="73" t="s">
        <v>70</v>
      </c>
      <c r="D66" s="73"/>
      <c r="E66" s="73"/>
      <c r="F66" s="73"/>
      <c r="G66" s="73"/>
      <c r="H66" s="78">
        <v>2E-3</v>
      </c>
      <c r="I66" s="78"/>
      <c r="J66" s="74">
        <f>(J48+J56)*H66</f>
        <v>6.4061437855999994</v>
      </c>
      <c r="K66" s="74"/>
      <c r="N66" s="1" t="s">
        <v>71</v>
      </c>
    </row>
    <row r="67" spans="1:16" x14ac:dyDescent="0.2">
      <c r="A67" s="63" t="s">
        <v>72</v>
      </c>
      <c r="B67" s="63"/>
      <c r="C67" s="73" t="s">
        <v>73</v>
      </c>
      <c r="D67" s="73"/>
      <c r="E67" s="73"/>
      <c r="F67" s="73"/>
      <c r="G67" s="73"/>
      <c r="H67" s="78">
        <v>0.08</v>
      </c>
      <c r="I67" s="78"/>
      <c r="J67" s="74">
        <f>(J48+J56)*H67</f>
        <v>256.24575142399999</v>
      </c>
      <c r="K67" s="74"/>
      <c r="N67" s="1" t="s">
        <v>74</v>
      </c>
    </row>
    <row r="68" spans="1:16" x14ac:dyDescent="0.2">
      <c r="A68" s="50" t="s">
        <v>45</v>
      </c>
      <c r="B68" s="50"/>
      <c r="C68" s="50"/>
      <c r="D68" s="50"/>
      <c r="E68" s="50"/>
      <c r="F68" s="50"/>
      <c r="G68" s="50"/>
      <c r="H68" s="79">
        <f>SUM(H60:I67)</f>
        <v>0.36800000000000005</v>
      </c>
      <c r="I68" s="79"/>
      <c r="J68" s="75">
        <f>SUM(J60:K67)</f>
        <v>1178.7304565504</v>
      </c>
      <c r="K68" s="75"/>
    </row>
    <row r="70" spans="1:16" x14ac:dyDescent="0.2">
      <c r="A70" s="7" t="s">
        <v>75</v>
      </c>
      <c r="B70" s="7"/>
    </row>
    <row r="71" spans="1:16" x14ac:dyDescent="0.2">
      <c r="A71" s="50" t="s">
        <v>76</v>
      </c>
      <c r="B71" s="50"/>
      <c r="C71" s="50" t="s">
        <v>77</v>
      </c>
      <c r="D71" s="50"/>
      <c r="E71" s="50"/>
      <c r="F71" s="50"/>
      <c r="G71" s="50"/>
      <c r="H71" s="50"/>
      <c r="I71" s="4" t="s">
        <v>78</v>
      </c>
      <c r="J71" s="50" t="s">
        <v>36</v>
      </c>
      <c r="K71" s="50"/>
    </row>
    <row r="72" spans="1:16" x14ac:dyDescent="0.2">
      <c r="A72" s="63" t="s">
        <v>7</v>
      </c>
      <c r="B72" s="63"/>
      <c r="C72" s="73" t="s">
        <v>79</v>
      </c>
      <c r="D72" s="73"/>
      <c r="E72" s="73"/>
      <c r="F72" s="73"/>
      <c r="G72" s="73"/>
      <c r="H72" s="73"/>
      <c r="I72" s="13">
        <v>15</v>
      </c>
      <c r="J72" s="74">
        <v>9.25</v>
      </c>
      <c r="K72" s="74"/>
      <c r="M72" s="14" t="s">
        <v>80</v>
      </c>
      <c r="N72" s="1" t="s">
        <v>81</v>
      </c>
    </row>
    <row r="73" spans="1:16" x14ac:dyDescent="0.2">
      <c r="A73" s="63" t="s">
        <v>9</v>
      </c>
      <c r="B73" s="63"/>
      <c r="C73" s="73" t="s">
        <v>82</v>
      </c>
      <c r="D73" s="73"/>
      <c r="E73" s="73"/>
      <c r="F73" s="73"/>
      <c r="G73" s="73"/>
      <c r="H73" s="73"/>
      <c r="I73" s="15">
        <v>15</v>
      </c>
      <c r="J73" s="74">
        <v>455.1</v>
      </c>
      <c r="K73" s="74"/>
      <c r="M73" s="14" t="s">
        <v>83</v>
      </c>
      <c r="N73" s="1" t="s">
        <v>81</v>
      </c>
    </row>
    <row r="74" spans="1:16" x14ac:dyDescent="0.2">
      <c r="A74" s="63" t="s">
        <v>12</v>
      </c>
      <c r="B74" s="63"/>
      <c r="C74" s="73" t="s">
        <v>84</v>
      </c>
      <c r="D74" s="73"/>
      <c r="E74" s="73"/>
      <c r="F74" s="73"/>
      <c r="G74" s="73"/>
      <c r="H74" s="73"/>
      <c r="I74" s="16" t="s">
        <v>85</v>
      </c>
      <c r="J74" s="74">
        <v>178.57</v>
      </c>
      <c r="K74" s="74"/>
      <c r="M74" s="1" t="s">
        <v>86</v>
      </c>
      <c r="N74" s="1" t="s">
        <v>81</v>
      </c>
    </row>
    <row r="75" spans="1:16" x14ac:dyDescent="0.2">
      <c r="A75" s="80" t="s">
        <v>14</v>
      </c>
      <c r="B75" s="80"/>
      <c r="C75" s="81" t="s">
        <v>87</v>
      </c>
      <c r="D75" s="81"/>
      <c r="E75" s="81"/>
      <c r="F75" s="81"/>
      <c r="G75" s="81"/>
      <c r="H75" s="81"/>
      <c r="I75" s="16" t="s">
        <v>85</v>
      </c>
      <c r="J75" s="74">
        <v>178.57</v>
      </c>
      <c r="K75" s="74"/>
      <c r="M75" s="1" t="s">
        <v>86</v>
      </c>
      <c r="N75" s="1" t="s">
        <v>81</v>
      </c>
    </row>
    <row r="76" spans="1:16" x14ac:dyDescent="0.2">
      <c r="A76" s="50" t="s">
        <v>45</v>
      </c>
      <c r="B76" s="50"/>
      <c r="C76" s="50"/>
      <c r="D76" s="50"/>
      <c r="E76" s="50"/>
      <c r="F76" s="50"/>
      <c r="G76" s="50"/>
      <c r="H76" s="50"/>
      <c r="I76" s="50"/>
      <c r="J76" s="75">
        <f>SUM(J72:K75)</f>
        <v>821.49</v>
      </c>
      <c r="K76" s="75"/>
      <c r="N76" s="14"/>
      <c r="P76" s="17"/>
    </row>
    <row r="77" spans="1:16" x14ac:dyDescent="0.2">
      <c r="P77" s="14"/>
    </row>
    <row r="78" spans="1:16" x14ac:dyDescent="0.2">
      <c r="A78" s="7" t="s">
        <v>88</v>
      </c>
      <c r="B78" s="7"/>
    </row>
    <row r="79" spans="1:16" x14ac:dyDescent="0.2">
      <c r="A79" s="50">
        <v>2</v>
      </c>
      <c r="B79" s="50"/>
      <c r="C79" s="50" t="s">
        <v>89</v>
      </c>
      <c r="D79" s="50"/>
      <c r="E79" s="50"/>
      <c r="F79" s="50"/>
      <c r="G79" s="50"/>
      <c r="H79" s="50"/>
      <c r="I79" s="50"/>
      <c r="J79" s="50" t="s">
        <v>36</v>
      </c>
      <c r="K79" s="50"/>
    </row>
    <row r="80" spans="1:16" x14ac:dyDescent="0.2">
      <c r="A80" s="63" t="s">
        <v>48</v>
      </c>
      <c r="B80" s="63"/>
      <c r="C80" s="73" t="str">
        <f>C53</f>
        <v>13º (décimo terceiro) Salário, Férias e Adicional de Férias</v>
      </c>
      <c r="D80" s="73"/>
      <c r="E80" s="73"/>
      <c r="F80" s="73"/>
      <c r="G80" s="73"/>
      <c r="H80" s="73"/>
      <c r="I80" s="73"/>
      <c r="J80" s="74">
        <f>J56</f>
        <v>543.37589279999997</v>
      </c>
      <c r="K80" s="74"/>
    </row>
    <row r="81" spans="1:14" x14ac:dyDescent="0.2">
      <c r="A81" s="63" t="s">
        <v>56</v>
      </c>
      <c r="B81" s="63"/>
      <c r="C81" s="73" t="str">
        <f>C59</f>
        <v>GPS, FGTS e outras contribuições</v>
      </c>
      <c r="D81" s="73"/>
      <c r="E81" s="73"/>
      <c r="F81" s="73"/>
      <c r="G81" s="73"/>
      <c r="H81" s="73"/>
      <c r="I81" s="73"/>
      <c r="J81" s="74">
        <f>J68</f>
        <v>1178.7304565504</v>
      </c>
      <c r="K81" s="74"/>
    </row>
    <row r="82" spans="1:14" x14ac:dyDescent="0.2">
      <c r="A82" s="63" t="s">
        <v>76</v>
      </c>
      <c r="B82" s="63"/>
      <c r="C82" s="73" t="str">
        <f>C71</f>
        <v>Benefícios Mensais e Diários</v>
      </c>
      <c r="D82" s="73"/>
      <c r="E82" s="73"/>
      <c r="F82" s="73"/>
      <c r="G82" s="73"/>
      <c r="H82" s="73"/>
      <c r="I82" s="73"/>
      <c r="J82" s="74">
        <f>J76</f>
        <v>821.49</v>
      </c>
      <c r="K82" s="74"/>
    </row>
    <row r="83" spans="1:14" x14ac:dyDescent="0.2">
      <c r="A83" s="50" t="s">
        <v>45</v>
      </c>
      <c r="B83" s="50"/>
      <c r="C83" s="50"/>
      <c r="D83" s="50"/>
      <c r="E83" s="50"/>
      <c r="F83" s="50"/>
      <c r="G83" s="50"/>
      <c r="H83" s="50"/>
      <c r="I83" s="50"/>
      <c r="J83" s="75">
        <f>SUM(J80:K82)</f>
        <v>2543.5963493504</v>
      </c>
      <c r="K83" s="75"/>
    </row>
    <row r="85" spans="1:14" x14ac:dyDescent="0.2">
      <c r="A85" s="72" t="s">
        <v>90</v>
      </c>
      <c r="B85" s="72"/>
      <c r="C85" s="72"/>
      <c r="D85" s="72"/>
      <c r="E85" s="72"/>
      <c r="F85" s="72"/>
      <c r="G85" s="72"/>
      <c r="H85" s="72"/>
      <c r="I85" s="72"/>
      <c r="J85" s="72"/>
      <c r="K85" s="72"/>
    </row>
    <row r="86" spans="1:14" x14ac:dyDescent="0.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</row>
    <row r="87" spans="1:14" x14ac:dyDescent="0.2">
      <c r="A87" s="50">
        <v>3</v>
      </c>
      <c r="B87" s="50"/>
      <c r="C87" s="50" t="s">
        <v>91</v>
      </c>
      <c r="D87" s="50"/>
      <c r="E87" s="50"/>
      <c r="F87" s="50"/>
      <c r="G87" s="50"/>
      <c r="H87" s="50"/>
      <c r="I87" s="4" t="s">
        <v>50</v>
      </c>
      <c r="J87" s="50" t="s">
        <v>36</v>
      </c>
      <c r="K87" s="50"/>
    </row>
    <row r="88" spans="1:14" x14ac:dyDescent="0.2">
      <c r="A88" s="63" t="s">
        <v>7</v>
      </c>
      <c r="B88" s="63"/>
      <c r="C88" s="73" t="s">
        <v>92</v>
      </c>
      <c r="D88" s="73"/>
      <c r="E88" s="73"/>
      <c r="F88" s="73"/>
      <c r="G88" s="73"/>
      <c r="H88" s="73"/>
      <c r="I88" s="10">
        <v>4.5999999999999999E-3</v>
      </c>
      <c r="J88" s="74">
        <f>$J$48*I88</f>
        <v>12.2346016</v>
      </c>
      <c r="K88" s="74"/>
      <c r="M88" s="1" t="s">
        <v>93</v>
      </c>
      <c r="N88" s="1" t="s">
        <v>94</v>
      </c>
    </row>
    <row r="89" spans="1:14" x14ac:dyDescent="0.2">
      <c r="A89" s="63" t="s">
        <v>9</v>
      </c>
      <c r="B89" s="63"/>
      <c r="C89" s="73" t="s">
        <v>95</v>
      </c>
      <c r="D89" s="73"/>
      <c r="E89" s="73"/>
      <c r="F89" s="73"/>
      <c r="G89" s="73"/>
      <c r="H89" s="73"/>
      <c r="I89" s="10">
        <v>4.0000000000000002E-4</v>
      </c>
      <c r="J89" s="74">
        <f>$J$48*I89</f>
        <v>1.0638784000000001</v>
      </c>
      <c r="K89" s="74"/>
      <c r="M89" s="1" t="s">
        <v>96</v>
      </c>
    </row>
    <row r="90" spans="1:14" x14ac:dyDescent="0.2">
      <c r="A90" s="82" t="s">
        <v>12</v>
      </c>
      <c r="B90" s="83"/>
      <c r="C90" s="84" t="s">
        <v>179</v>
      </c>
      <c r="D90" s="85"/>
      <c r="E90" s="85"/>
      <c r="F90" s="85"/>
      <c r="G90" s="85"/>
      <c r="H90" s="68"/>
      <c r="I90" s="45">
        <f>((1+0.0833+0.0833+0.0278)*0.08)*0.4</f>
        <v>3.8220799999999999E-2</v>
      </c>
      <c r="J90" s="86">
        <f>J88*I90</f>
        <v>0.46761626083327995</v>
      </c>
      <c r="K90" s="87"/>
    </row>
    <row r="91" spans="1:14" x14ac:dyDescent="0.2">
      <c r="A91" s="63" t="s">
        <v>14</v>
      </c>
      <c r="B91" s="63"/>
      <c r="C91" s="73" t="s">
        <v>97</v>
      </c>
      <c r="D91" s="73"/>
      <c r="E91" s="73"/>
      <c r="F91" s="73"/>
      <c r="G91" s="73"/>
      <c r="H91" s="73"/>
      <c r="I91" s="10">
        <v>1.9400000000000001E-2</v>
      </c>
      <c r="J91" s="74">
        <f>$J$48*I91</f>
        <v>51.598102400000002</v>
      </c>
      <c r="K91" s="74"/>
      <c r="M91" s="1" t="s">
        <v>98</v>
      </c>
      <c r="N91" s="1" t="s">
        <v>99</v>
      </c>
    </row>
    <row r="92" spans="1:14" x14ac:dyDescent="0.2">
      <c r="A92" s="88" t="s">
        <v>41</v>
      </c>
      <c r="B92" s="89"/>
      <c r="C92" s="73" t="s">
        <v>100</v>
      </c>
      <c r="D92" s="73"/>
      <c r="E92" s="73"/>
      <c r="F92" s="73"/>
      <c r="G92" s="73"/>
      <c r="H92" s="73"/>
      <c r="I92" s="10">
        <v>7.1000000000000004E-3</v>
      </c>
      <c r="J92" s="74">
        <f>$J$48*I92</f>
        <v>18.8838416</v>
      </c>
      <c r="K92" s="74"/>
      <c r="M92" s="1" t="s">
        <v>101</v>
      </c>
    </row>
    <row r="93" spans="1:14" x14ac:dyDescent="0.2">
      <c r="A93" s="82" t="s">
        <v>67</v>
      </c>
      <c r="B93" s="83"/>
      <c r="C93" s="84" t="s">
        <v>180</v>
      </c>
      <c r="D93" s="85"/>
      <c r="E93" s="85"/>
      <c r="F93" s="85"/>
      <c r="G93" s="85"/>
      <c r="H93" s="68"/>
      <c r="I93" s="45">
        <f>((0.0194)*0.08)*0.4</f>
        <v>6.2080000000000002E-4</v>
      </c>
      <c r="J93" s="86">
        <f>J91*I93</f>
        <v>3.2032101969919999E-2</v>
      </c>
      <c r="K93" s="87"/>
    </row>
    <row r="94" spans="1:14" x14ac:dyDescent="0.2">
      <c r="A94" s="90" t="s">
        <v>45</v>
      </c>
      <c r="B94" s="91"/>
      <c r="C94" s="91"/>
      <c r="D94" s="91"/>
      <c r="E94" s="91"/>
      <c r="F94" s="91"/>
      <c r="G94" s="91"/>
      <c r="H94" s="92"/>
      <c r="I94" s="19">
        <f>SUM(I88:I92)</f>
        <v>6.9720799999999999E-2</v>
      </c>
      <c r="J94" s="75">
        <f>SUM(J88:K93)</f>
        <v>84.280072362803196</v>
      </c>
      <c r="K94" s="75"/>
    </row>
    <row r="96" spans="1:14" x14ac:dyDescent="0.2">
      <c r="A96" s="72" t="s">
        <v>102</v>
      </c>
      <c r="B96" s="72"/>
      <c r="C96" s="72"/>
      <c r="D96" s="72"/>
      <c r="E96" s="72"/>
      <c r="F96" s="72"/>
      <c r="G96" s="72"/>
      <c r="H96" s="72"/>
      <c r="I96" s="72"/>
      <c r="J96" s="72"/>
      <c r="K96" s="72"/>
    </row>
    <row r="99" spans="1:14" x14ac:dyDescent="0.2">
      <c r="A99" s="7" t="s">
        <v>103</v>
      </c>
      <c r="B99" s="7"/>
    </row>
    <row r="100" spans="1:14" x14ac:dyDescent="0.2">
      <c r="A100" s="50" t="s">
        <v>104</v>
      </c>
      <c r="B100" s="50"/>
      <c r="C100" s="50" t="s">
        <v>105</v>
      </c>
      <c r="D100" s="50"/>
      <c r="E100" s="50"/>
      <c r="F100" s="50"/>
      <c r="G100" s="50"/>
      <c r="H100" s="50"/>
      <c r="I100" s="4" t="s">
        <v>50</v>
      </c>
      <c r="J100" s="50" t="s">
        <v>36</v>
      </c>
      <c r="K100" s="50"/>
    </row>
    <row r="101" spans="1:14" x14ac:dyDescent="0.2">
      <c r="A101" s="63" t="s">
        <v>7</v>
      </c>
      <c r="B101" s="63"/>
      <c r="C101" s="73" t="s">
        <v>106</v>
      </c>
      <c r="D101" s="73"/>
      <c r="E101" s="73"/>
      <c r="F101" s="73"/>
      <c r="G101" s="73"/>
      <c r="H101" s="73"/>
      <c r="I101" s="10">
        <v>0.121</v>
      </c>
      <c r="J101" s="93">
        <f t="shared" ref="J101:J106" si="0">$J$48*I101</f>
        <v>321.823216</v>
      </c>
      <c r="K101" s="93"/>
      <c r="M101" s="1" t="s">
        <v>107</v>
      </c>
      <c r="N101" s="1" t="s">
        <v>53</v>
      </c>
    </row>
    <row r="102" spans="1:14" x14ac:dyDescent="0.2">
      <c r="A102" s="63" t="s">
        <v>9</v>
      </c>
      <c r="B102" s="63"/>
      <c r="C102" s="73" t="s">
        <v>108</v>
      </c>
      <c r="D102" s="73"/>
      <c r="E102" s="73"/>
      <c r="F102" s="73"/>
      <c r="G102" s="73"/>
      <c r="H102" s="73"/>
      <c r="I102" s="10">
        <v>1.3899999999999999E-2</v>
      </c>
      <c r="J102" s="93">
        <f t="shared" si="0"/>
        <v>36.969774399999999</v>
      </c>
      <c r="K102" s="93"/>
      <c r="M102" s="1" t="s">
        <v>109</v>
      </c>
      <c r="N102" s="1" t="s">
        <v>110</v>
      </c>
    </row>
    <row r="103" spans="1:14" x14ac:dyDescent="0.2">
      <c r="A103" s="63" t="s">
        <v>12</v>
      </c>
      <c r="B103" s="63"/>
      <c r="C103" s="73" t="s">
        <v>111</v>
      </c>
      <c r="D103" s="73"/>
      <c r="E103" s="73"/>
      <c r="F103" s="73"/>
      <c r="G103" s="73"/>
      <c r="H103" s="73"/>
      <c r="I103" s="10">
        <v>2.0000000000000001E-4</v>
      </c>
      <c r="J103" s="93">
        <f t="shared" si="0"/>
        <v>0.53193920000000006</v>
      </c>
      <c r="K103" s="93"/>
      <c r="M103" s="1" t="s">
        <v>112</v>
      </c>
      <c r="N103" s="1" t="s">
        <v>113</v>
      </c>
    </row>
    <row r="104" spans="1:14" x14ac:dyDescent="0.2">
      <c r="A104" s="63" t="s">
        <v>14</v>
      </c>
      <c r="B104" s="63"/>
      <c r="C104" s="73" t="s">
        <v>114</v>
      </c>
      <c r="D104" s="73"/>
      <c r="E104" s="73"/>
      <c r="F104" s="73"/>
      <c r="G104" s="73"/>
      <c r="H104" s="73"/>
      <c r="I104" s="10">
        <v>3.3E-3</v>
      </c>
      <c r="J104" s="93">
        <f t="shared" si="0"/>
        <v>8.7769967999999992</v>
      </c>
      <c r="K104" s="93"/>
      <c r="M104" s="1" t="s">
        <v>115</v>
      </c>
      <c r="N104" s="1" t="s">
        <v>116</v>
      </c>
    </row>
    <row r="105" spans="1:14" x14ac:dyDescent="0.2">
      <c r="A105" s="63" t="s">
        <v>41</v>
      </c>
      <c r="B105" s="63"/>
      <c r="C105" s="73" t="s">
        <v>117</v>
      </c>
      <c r="D105" s="73"/>
      <c r="E105" s="73"/>
      <c r="F105" s="73"/>
      <c r="G105" s="73"/>
      <c r="H105" s="73"/>
      <c r="I105" s="10">
        <v>6.9999999999999999E-4</v>
      </c>
      <c r="J105" s="93">
        <f t="shared" si="0"/>
        <v>1.8617872</v>
      </c>
      <c r="K105" s="93"/>
      <c r="M105" s="1" t="s">
        <v>118</v>
      </c>
      <c r="N105" s="1" t="s">
        <v>119</v>
      </c>
    </row>
    <row r="106" spans="1:14" x14ac:dyDescent="0.2">
      <c r="A106" s="63" t="s">
        <v>67</v>
      </c>
      <c r="B106" s="63"/>
      <c r="C106" s="73" t="s">
        <v>120</v>
      </c>
      <c r="D106" s="73"/>
      <c r="E106" s="73"/>
      <c r="F106" s="73"/>
      <c r="G106" s="73"/>
      <c r="H106" s="73"/>
      <c r="I106" s="10">
        <v>2.8E-3</v>
      </c>
      <c r="J106" s="93">
        <f t="shared" si="0"/>
        <v>7.4471487999999999</v>
      </c>
      <c r="K106" s="93"/>
      <c r="M106" s="1" t="s">
        <v>121</v>
      </c>
    </row>
    <row r="107" spans="1:14" x14ac:dyDescent="0.2">
      <c r="A107" s="50" t="s">
        <v>45</v>
      </c>
      <c r="B107" s="50"/>
      <c r="C107" s="50"/>
      <c r="D107" s="50"/>
      <c r="E107" s="50"/>
      <c r="F107" s="50"/>
      <c r="G107" s="50"/>
      <c r="H107" s="50"/>
      <c r="I107" s="11">
        <f>SUM(I101:I106)</f>
        <v>0.1419</v>
      </c>
      <c r="J107" s="94">
        <f>SUM(J101:K106)</f>
        <v>377.41086239999998</v>
      </c>
      <c r="K107" s="94"/>
    </row>
    <row r="109" spans="1:14" x14ac:dyDescent="0.2">
      <c r="A109" s="7" t="s">
        <v>122</v>
      </c>
      <c r="B109" s="7"/>
    </row>
    <row r="110" spans="1:14" x14ac:dyDescent="0.2">
      <c r="A110" s="50" t="s">
        <v>123</v>
      </c>
      <c r="B110" s="50"/>
      <c r="C110" s="50" t="s">
        <v>124</v>
      </c>
      <c r="D110" s="50"/>
      <c r="E110" s="50"/>
      <c r="F110" s="50"/>
      <c r="G110" s="50"/>
      <c r="H110" s="50"/>
      <c r="I110" s="50"/>
      <c r="J110" s="50" t="s">
        <v>36</v>
      </c>
      <c r="K110" s="50"/>
    </row>
    <row r="111" spans="1:14" x14ac:dyDescent="0.2">
      <c r="A111" s="63" t="s">
        <v>7</v>
      </c>
      <c r="B111" s="63"/>
      <c r="C111" s="73" t="s">
        <v>125</v>
      </c>
      <c r="D111" s="73"/>
      <c r="E111" s="73"/>
      <c r="F111" s="73"/>
      <c r="G111" s="73"/>
      <c r="H111" s="73"/>
      <c r="I111" s="73"/>
      <c r="J111" s="93">
        <f>((J48/220)*1.5)*15</f>
        <v>272.01436363636361</v>
      </c>
      <c r="K111" s="93"/>
      <c r="M111" s="1" t="s">
        <v>126</v>
      </c>
    </row>
    <row r="112" spans="1:14" x14ac:dyDescent="0.2">
      <c r="A112" s="50" t="s">
        <v>45</v>
      </c>
      <c r="B112" s="50"/>
      <c r="C112" s="50"/>
      <c r="D112" s="50"/>
      <c r="E112" s="50"/>
      <c r="F112" s="50"/>
      <c r="G112" s="50"/>
      <c r="H112" s="50"/>
      <c r="I112" s="50"/>
      <c r="J112" s="94">
        <f>SUM(J111)</f>
        <v>272.01436363636361</v>
      </c>
      <c r="K112" s="94"/>
    </row>
    <row r="114" spans="1:13" x14ac:dyDescent="0.2">
      <c r="A114" s="7" t="s">
        <v>127</v>
      </c>
      <c r="B114" s="7"/>
    </row>
    <row r="115" spans="1:13" x14ac:dyDescent="0.2">
      <c r="A115" s="50">
        <v>4</v>
      </c>
      <c r="B115" s="50"/>
      <c r="C115" s="50" t="s">
        <v>128</v>
      </c>
      <c r="D115" s="50"/>
      <c r="E115" s="50"/>
      <c r="F115" s="50"/>
      <c r="G115" s="50"/>
      <c r="H115" s="50"/>
      <c r="I115" s="50"/>
      <c r="J115" s="50" t="s">
        <v>36</v>
      </c>
      <c r="K115" s="50"/>
    </row>
    <row r="116" spans="1:13" x14ac:dyDescent="0.2">
      <c r="A116" s="63" t="s">
        <v>104</v>
      </c>
      <c r="B116" s="63"/>
      <c r="C116" s="73" t="s">
        <v>129</v>
      </c>
      <c r="D116" s="73"/>
      <c r="E116" s="73"/>
      <c r="F116" s="73"/>
      <c r="G116" s="73"/>
      <c r="H116" s="73"/>
      <c r="I116" s="73"/>
      <c r="J116" s="74">
        <f>J107</f>
        <v>377.41086239999998</v>
      </c>
      <c r="K116" s="74"/>
    </row>
    <row r="117" spans="1:13" x14ac:dyDescent="0.2">
      <c r="A117" s="63" t="s">
        <v>123</v>
      </c>
      <c r="B117" s="63"/>
      <c r="C117" s="73" t="s">
        <v>124</v>
      </c>
      <c r="D117" s="73"/>
      <c r="E117" s="73"/>
      <c r="F117" s="73"/>
      <c r="G117" s="73"/>
      <c r="H117" s="73"/>
      <c r="I117" s="73"/>
      <c r="J117" s="74">
        <f>J112</f>
        <v>272.01436363636361</v>
      </c>
      <c r="K117" s="74"/>
    </row>
    <row r="118" spans="1:13" x14ac:dyDescent="0.2">
      <c r="A118" s="50" t="s">
        <v>45</v>
      </c>
      <c r="B118" s="50"/>
      <c r="C118" s="50"/>
      <c r="D118" s="50"/>
      <c r="E118" s="50"/>
      <c r="F118" s="50"/>
      <c r="G118" s="50"/>
      <c r="H118" s="50"/>
      <c r="I118" s="50"/>
      <c r="J118" s="75">
        <f>SUM(J116:K117)</f>
        <v>649.4252260363636</v>
      </c>
      <c r="K118" s="75"/>
    </row>
    <row r="120" spans="1:13" x14ac:dyDescent="0.2">
      <c r="A120" s="72" t="s">
        <v>130</v>
      </c>
      <c r="B120" s="72"/>
      <c r="C120" s="72"/>
      <c r="D120" s="72"/>
      <c r="E120" s="72"/>
      <c r="F120" s="72"/>
      <c r="G120" s="72"/>
      <c r="H120" s="72"/>
      <c r="I120" s="72"/>
      <c r="J120" s="72"/>
      <c r="K120" s="72"/>
    </row>
    <row r="121" spans="1:13" x14ac:dyDescent="0.2">
      <c r="A121" s="7"/>
      <c r="B121" s="7"/>
    </row>
    <row r="122" spans="1:13" x14ac:dyDescent="0.2">
      <c r="A122" s="50">
        <v>5</v>
      </c>
      <c r="B122" s="50"/>
      <c r="C122" s="50" t="s">
        <v>131</v>
      </c>
      <c r="D122" s="50"/>
      <c r="E122" s="50"/>
      <c r="F122" s="50"/>
      <c r="G122" s="50"/>
      <c r="H122" s="50"/>
      <c r="I122" s="50"/>
      <c r="J122" s="50" t="s">
        <v>36</v>
      </c>
      <c r="K122" s="50"/>
    </row>
    <row r="123" spans="1:13" x14ac:dyDescent="0.2">
      <c r="A123" s="63" t="s">
        <v>7</v>
      </c>
      <c r="B123" s="63"/>
      <c r="C123" s="73" t="s">
        <v>132</v>
      </c>
      <c r="D123" s="73"/>
      <c r="E123" s="73"/>
      <c r="F123" s="73"/>
      <c r="G123" s="73"/>
      <c r="H123" s="73"/>
      <c r="I123" s="73"/>
      <c r="J123" s="93">
        <v>968.34</v>
      </c>
      <c r="K123" s="93"/>
    </row>
    <row r="124" spans="1:13" x14ac:dyDescent="0.2">
      <c r="A124" s="63" t="s">
        <v>9</v>
      </c>
      <c r="B124" s="63"/>
      <c r="C124" s="73" t="s">
        <v>133</v>
      </c>
      <c r="D124" s="73"/>
      <c r="E124" s="73"/>
      <c r="F124" s="73"/>
      <c r="G124" s="73"/>
      <c r="H124" s="73"/>
      <c r="I124" s="73"/>
      <c r="J124" s="93">
        <v>54.14</v>
      </c>
      <c r="K124" s="93"/>
      <c r="M124" s="1" t="s">
        <v>134</v>
      </c>
    </row>
    <row r="125" spans="1:13" x14ac:dyDescent="0.2">
      <c r="A125" s="63" t="s">
        <v>12</v>
      </c>
      <c r="B125" s="63"/>
      <c r="C125" s="73" t="s">
        <v>135</v>
      </c>
      <c r="D125" s="73"/>
      <c r="E125" s="73"/>
      <c r="F125" s="73"/>
      <c r="G125" s="73"/>
      <c r="H125" s="73"/>
      <c r="I125" s="73"/>
      <c r="J125" s="93"/>
      <c r="K125" s="93"/>
    </row>
    <row r="126" spans="1:13" x14ac:dyDescent="0.2">
      <c r="A126" s="63" t="s">
        <v>14</v>
      </c>
      <c r="B126" s="63"/>
      <c r="C126" s="73" t="s">
        <v>136</v>
      </c>
      <c r="D126" s="73"/>
      <c r="E126" s="73"/>
      <c r="F126" s="73"/>
      <c r="G126" s="73"/>
      <c r="H126" s="73"/>
      <c r="I126" s="73"/>
      <c r="J126" s="74"/>
      <c r="K126" s="74"/>
    </row>
    <row r="127" spans="1:13" x14ac:dyDescent="0.2">
      <c r="A127" s="63" t="s">
        <v>41</v>
      </c>
      <c r="B127" s="63"/>
      <c r="C127" s="73" t="s">
        <v>44</v>
      </c>
      <c r="D127" s="73"/>
      <c r="E127" s="73"/>
      <c r="F127" s="73"/>
      <c r="G127" s="73"/>
      <c r="H127" s="73"/>
      <c r="I127" s="73"/>
      <c r="J127" s="93"/>
      <c r="K127" s="93"/>
    </row>
    <row r="128" spans="1:13" x14ac:dyDescent="0.2">
      <c r="A128" s="50" t="s">
        <v>45</v>
      </c>
      <c r="B128" s="50"/>
      <c r="C128" s="50"/>
      <c r="D128" s="50"/>
      <c r="E128" s="50"/>
      <c r="F128" s="50"/>
      <c r="G128" s="50"/>
      <c r="H128" s="50"/>
      <c r="I128" s="50"/>
      <c r="J128" s="94">
        <f>SUM(J123:K127)</f>
        <v>1022.48</v>
      </c>
      <c r="K128" s="94"/>
    </row>
    <row r="130" spans="1:11" x14ac:dyDescent="0.2">
      <c r="A130" s="72" t="s">
        <v>137</v>
      </c>
      <c r="B130" s="72"/>
      <c r="C130" s="72"/>
      <c r="D130" s="72"/>
      <c r="E130" s="72"/>
      <c r="F130" s="72"/>
      <c r="G130" s="72"/>
      <c r="H130" s="72"/>
      <c r="I130" s="72"/>
      <c r="J130" s="72"/>
      <c r="K130" s="72"/>
    </row>
    <row r="131" spans="1:11" x14ac:dyDescent="0.2">
      <c r="A131" s="7"/>
      <c r="B131" s="7"/>
    </row>
    <row r="132" spans="1:11" x14ac:dyDescent="0.2">
      <c r="A132" s="50">
        <v>6</v>
      </c>
      <c r="B132" s="50"/>
      <c r="C132" s="50" t="s">
        <v>138</v>
      </c>
      <c r="D132" s="50"/>
      <c r="E132" s="50"/>
      <c r="F132" s="50"/>
      <c r="G132" s="50"/>
      <c r="H132" s="50"/>
      <c r="I132" s="4" t="s">
        <v>50</v>
      </c>
      <c r="J132" s="50" t="s">
        <v>36</v>
      </c>
      <c r="K132" s="50"/>
    </row>
    <row r="133" spans="1:11" x14ac:dyDescent="0.2">
      <c r="A133" s="63" t="s">
        <v>7</v>
      </c>
      <c r="B133" s="63"/>
      <c r="C133" s="73" t="s">
        <v>139</v>
      </c>
      <c r="D133" s="73"/>
      <c r="E133" s="73"/>
      <c r="F133" s="73"/>
      <c r="G133" s="73"/>
      <c r="H133" s="73"/>
      <c r="I133" s="10">
        <v>6.8699999999999997E-2</v>
      </c>
      <c r="J133" s="95">
        <f>J152*I133</f>
        <v>478.11611440039525</v>
      </c>
      <c r="K133" s="95"/>
    </row>
    <row r="134" spans="1:11" x14ac:dyDescent="0.2">
      <c r="A134" s="80" t="s">
        <v>9</v>
      </c>
      <c r="B134" s="80"/>
      <c r="C134" s="81" t="s">
        <v>140</v>
      </c>
      <c r="D134" s="81"/>
      <c r="E134" s="81"/>
      <c r="F134" s="81"/>
      <c r="G134" s="81"/>
      <c r="H134" s="81"/>
      <c r="I134" s="20">
        <v>7.3300000000000004E-2</v>
      </c>
      <c r="J134" s="95">
        <f>(J152+J133)*I134</f>
        <v>545.17562276559227</v>
      </c>
      <c r="K134" s="95"/>
    </row>
    <row r="135" spans="1:11" x14ac:dyDescent="0.2">
      <c r="A135" s="63" t="s">
        <v>12</v>
      </c>
      <c r="B135" s="63"/>
      <c r="C135" s="73" t="s">
        <v>141</v>
      </c>
      <c r="D135" s="73"/>
      <c r="E135" s="73"/>
      <c r="F135" s="73"/>
      <c r="G135" s="73"/>
      <c r="H135" s="73"/>
      <c r="I135" s="5"/>
      <c r="J135" s="95"/>
      <c r="K135" s="95"/>
    </row>
    <row r="136" spans="1:11" x14ac:dyDescent="0.2">
      <c r="A136" s="63"/>
      <c r="B136" s="63"/>
      <c r="C136" s="73" t="s">
        <v>142</v>
      </c>
      <c r="D136" s="73"/>
      <c r="E136" s="73"/>
      <c r="F136" s="73"/>
      <c r="G136" s="73"/>
      <c r="H136" s="73"/>
      <c r="I136" s="5"/>
      <c r="J136" s="95"/>
      <c r="K136" s="95"/>
    </row>
    <row r="137" spans="1:11" x14ac:dyDescent="0.2">
      <c r="A137" s="21"/>
      <c r="B137" s="22"/>
      <c r="C137" s="84" t="s">
        <v>143</v>
      </c>
      <c r="D137" s="84"/>
      <c r="E137" s="84"/>
      <c r="F137" s="84"/>
      <c r="G137" s="84"/>
      <c r="H137" s="84"/>
      <c r="I137" s="10">
        <v>0.05</v>
      </c>
      <c r="J137" s="95">
        <f>J152*I137</f>
        <v>347.9738823874784</v>
      </c>
      <c r="K137" s="95"/>
    </row>
    <row r="138" spans="1:11" x14ac:dyDescent="0.2">
      <c r="A138" s="21"/>
      <c r="B138" s="22"/>
      <c r="C138" s="84" t="s">
        <v>144</v>
      </c>
      <c r="D138" s="84"/>
      <c r="E138" s="84"/>
      <c r="F138" s="84"/>
      <c r="G138" s="84"/>
      <c r="H138" s="84"/>
      <c r="I138" s="10">
        <v>1.6500000000000001E-2</v>
      </c>
      <c r="J138" s="95">
        <f>J152*I138</f>
        <v>114.83138118786786</v>
      </c>
      <c r="K138" s="95"/>
    </row>
    <row r="139" spans="1:11" x14ac:dyDescent="0.2">
      <c r="A139" s="21"/>
      <c r="B139" s="22"/>
      <c r="C139" s="84" t="s">
        <v>145</v>
      </c>
      <c r="D139" s="84"/>
      <c r="E139" s="84"/>
      <c r="F139" s="84"/>
      <c r="G139" s="84"/>
      <c r="H139" s="84"/>
      <c r="I139" s="10">
        <v>7.5999999999999998E-2</v>
      </c>
      <c r="J139" s="95">
        <f>J152*I139</f>
        <v>528.92030122896711</v>
      </c>
      <c r="K139" s="95"/>
    </row>
    <row r="140" spans="1:11" x14ac:dyDescent="0.2">
      <c r="A140" s="63"/>
      <c r="B140" s="63"/>
      <c r="C140" s="73" t="s">
        <v>146</v>
      </c>
      <c r="D140" s="73"/>
      <c r="E140" s="73"/>
      <c r="F140" s="73"/>
      <c r="G140" s="73"/>
      <c r="H140" s="73"/>
      <c r="I140" s="5"/>
      <c r="J140" s="95"/>
      <c r="K140" s="95"/>
    </row>
    <row r="141" spans="1:11" x14ac:dyDescent="0.2">
      <c r="A141" s="63"/>
      <c r="B141" s="63"/>
      <c r="C141" s="73" t="s">
        <v>147</v>
      </c>
      <c r="D141" s="73"/>
      <c r="E141" s="73"/>
      <c r="F141" s="73"/>
      <c r="G141" s="73"/>
      <c r="H141" s="73"/>
      <c r="I141" s="5"/>
      <c r="J141" s="95"/>
      <c r="K141" s="95"/>
    </row>
    <row r="142" spans="1:11" x14ac:dyDescent="0.2">
      <c r="A142" s="50" t="s">
        <v>45</v>
      </c>
      <c r="B142" s="50"/>
      <c r="C142" s="50"/>
      <c r="D142" s="50"/>
      <c r="E142" s="50"/>
      <c r="F142" s="50"/>
      <c r="G142" s="50"/>
      <c r="H142" s="50"/>
      <c r="I142" s="11">
        <f>SUM(I133:I139)</f>
        <v>0.28450000000000003</v>
      </c>
      <c r="J142" s="94">
        <f>SUM(J133:K141)</f>
        <v>2015.0173019703011</v>
      </c>
      <c r="K142" s="94"/>
    </row>
    <row r="144" spans="1:11" x14ac:dyDescent="0.2">
      <c r="A144" s="96" t="s">
        <v>148</v>
      </c>
      <c r="B144" s="96"/>
      <c r="C144" s="96"/>
      <c r="D144" s="96"/>
      <c r="E144" s="96"/>
      <c r="F144" s="96"/>
      <c r="G144" s="96"/>
      <c r="H144" s="96"/>
      <c r="I144" s="96"/>
      <c r="J144" s="96"/>
      <c r="K144" s="96"/>
    </row>
    <row r="146" spans="1:12" x14ac:dyDescent="0.2">
      <c r="A146" s="65"/>
      <c r="B146" s="65"/>
      <c r="C146" s="50" t="s">
        <v>149</v>
      </c>
      <c r="D146" s="50"/>
      <c r="E146" s="50"/>
      <c r="F146" s="50"/>
      <c r="G146" s="50"/>
      <c r="H146" s="50"/>
      <c r="I146" s="50"/>
      <c r="J146" s="50" t="s">
        <v>36</v>
      </c>
      <c r="K146" s="50"/>
    </row>
    <row r="147" spans="1:12" ht="17.25" customHeight="1" x14ac:dyDescent="0.2">
      <c r="A147" s="63" t="s">
        <v>7</v>
      </c>
      <c r="B147" s="63"/>
      <c r="C147" s="73" t="str">
        <f>A39</f>
        <v>Módulo 1 - Composição da Remuneração</v>
      </c>
      <c r="D147" s="73"/>
      <c r="E147" s="73"/>
      <c r="F147" s="73"/>
      <c r="G147" s="73"/>
      <c r="H147" s="73"/>
      <c r="I147" s="73"/>
      <c r="J147" s="74">
        <f>J48</f>
        <v>2659.6959999999999</v>
      </c>
      <c r="K147" s="74"/>
    </row>
    <row r="148" spans="1:12" ht="17.25" customHeight="1" x14ac:dyDescent="0.2">
      <c r="A148" s="63" t="s">
        <v>9</v>
      </c>
      <c r="B148" s="63"/>
      <c r="C148" s="73" t="str">
        <f>A50</f>
        <v>Módulo 2 - Encargos e Benefícios Anuais, Mensais e Diários</v>
      </c>
      <c r="D148" s="73"/>
      <c r="E148" s="73"/>
      <c r="F148" s="73"/>
      <c r="G148" s="73"/>
      <c r="H148" s="73"/>
      <c r="I148" s="73"/>
      <c r="J148" s="74">
        <f>J83</f>
        <v>2543.5963493504</v>
      </c>
      <c r="K148" s="74"/>
    </row>
    <row r="149" spans="1:12" ht="17.25" customHeight="1" x14ac:dyDescent="0.2">
      <c r="A149" s="63" t="s">
        <v>12</v>
      </c>
      <c r="B149" s="63"/>
      <c r="C149" s="73" t="str">
        <f>A85</f>
        <v>Módulo 3 - Provisão para Rescisão</v>
      </c>
      <c r="D149" s="73"/>
      <c r="E149" s="73"/>
      <c r="F149" s="73"/>
      <c r="G149" s="73"/>
      <c r="H149" s="73"/>
      <c r="I149" s="73"/>
      <c r="J149" s="74">
        <f>J94</f>
        <v>84.280072362803196</v>
      </c>
      <c r="K149" s="74"/>
    </row>
    <row r="150" spans="1:12" ht="17.25" customHeight="1" x14ac:dyDescent="0.2">
      <c r="A150" s="63" t="s">
        <v>14</v>
      </c>
      <c r="B150" s="63"/>
      <c r="C150" s="73" t="str">
        <f>A96</f>
        <v>Módulo 4 - Custo de Reposição do Profissional Ausente</v>
      </c>
      <c r="D150" s="73"/>
      <c r="E150" s="73"/>
      <c r="F150" s="73"/>
      <c r="G150" s="73"/>
      <c r="H150" s="73"/>
      <c r="I150" s="73"/>
      <c r="J150" s="74">
        <f>J118</f>
        <v>649.4252260363636</v>
      </c>
      <c r="K150" s="74"/>
    </row>
    <row r="151" spans="1:12" ht="17.25" customHeight="1" x14ac:dyDescent="0.2">
      <c r="A151" s="63" t="s">
        <v>41</v>
      </c>
      <c r="B151" s="63"/>
      <c r="C151" s="73" t="str">
        <f>A120</f>
        <v>Módulo 5 - Insumos Diversos</v>
      </c>
      <c r="D151" s="73"/>
      <c r="E151" s="73"/>
      <c r="F151" s="73"/>
      <c r="G151" s="73"/>
      <c r="H151" s="73"/>
      <c r="I151" s="73"/>
      <c r="J151" s="74">
        <f>J128</f>
        <v>1022.48</v>
      </c>
      <c r="K151" s="74"/>
    </row>
    <row r="152" spans="1:12" ht="17.25" customHeight="1" x14ac:dyDescent="0.2">
      <c r="A152" s="97" t="s">
        <v>150</v>
      </c>
      <c r="B152" s="97"/>
      <c r="C152" s="97"/>
      <c r="D152" s="97"/>
      <c r="E152" s="97"/>
      <c r="F152" s="97"/>
      <c r="G152" s="97"/>
      <c r="H152" s="97"/>
      <c r="I152" s="97"/>
      <c r="J152" s="74">
        <f>SUM(J147:K151)</f>
        <v>6959.477647749567</v>
      </c>
      <c r="K152" s="74"/>
    </row>
    <row r="153" spans="1:12" ht="17.25" customHeight="1" x14ac:dyDescent="0.2">
      <c r="A153" s="63" t="s">
        <v>67</v>
      </c>
      <c r="B153" s="63"/>
      <c r="C153" s="73" t="str">
        <f>A130</f>
        <v>Módulo 6 - Custos Indiretos, Tributos e Lucro</v>
      </c>
      <c r="D153" s="73"/>
      <c r="E153" s="73"/>
      <c r="F153" s="73"/>
      <c r="G153" s="73"/>
      <c r="H153" s="73"/>
      <c r="I153" s="73"/>
      <c r="J153" s="98">
        <f>J142</f>
        <v>2015.0173019703011</v>
      </c>
      <c r="K153" s="74"/>
    </row>
    <row r="154" spans="1:12" ht="17.25" customHeight="1" x14ac:dyDescent="0.2">
      <c r="A154" s="50" t="s">
        <v>151</v>
      </c>
      <c r="B154" s="50"/>
      <c r="C154" s="50"/>
      <c r="D154" s="50"/>
      <c r="E154" s="50"/>
      <c r="F154" s="50"/>
      <c r="G154" s="50"/>
      <c r="H154" s="50"/>
      <c r="I154" s="90"/>
      <c r="J154" s="47"/>
      <c r="K154" s="46">
        <f>J152+J153</f>
        <v>8974.4949497198686</v>
      </c>
      <c r="L154" s="14"/>
    </row>
    <row r="155" spans="1:12" ht="15" customHeight="1" x14ac:dyDescent="0.2">
      <c r="A155" s="99"/>
      <c r="B155" s="99"/>
      <c r="C155" s="99"/>
      <c r="D155" s="99"/>
      <c r="E155" s="99"/>
      <c r="F155" s="99"/>
      <c r="G155" s="99"/>
      <c r="H155" s="99"/>
      <c r="I155" s="99"/>
      <c r="J155" s="100"/>
      <c r="K155" s="99"/>
    </row>
    <row r="158" spans="1:12" x14ac:dyDescent="0.2">
      <c r="I158" s="23"/>
      <c r="K158" s="24"/>
      <c r="L158" s="25"/>
    </row>
    <row r="159" spans="1:12" ht="15" x14ac:dyDescent="0.2">
      <c r="A159" s="41" t="s">
        <v>168</v>
      </c>
      <c r="K159" s="25"/>
      <c r="L159" s="25"/>
    </row>
    <row r="160" spans="1:12" ht="17.25" x14ac:dyDescent="0.3">
      <c r="A160" s="42" t="s">
        <v>169</v>
      </c>
    </row>
    <row r="161" spans="1:1" x14ac:dyDescent="0.2">
      <c r="A161"/>
    </row>
    <row r="162" spans="1:1" x14ac:dyDescent="0.2">
      <c r="A162"/>
    </row>
    <row r="163" spans="1:1" x14ac:dyDescent="0.2">
      <c r="A163"/>
    </row>
    <row r="164" spans="1:1" x14ac:dyDescent="0.2">
      <c r="A164"/>
    </row>
    <row r="165" spans="1:1" ht="15" x14ac:dyDescent="0.2">
      <c r="A165" s="41" t="s">
        <v>172</v>
      </c>
    </row>
    <row r="166" spans="1:1" ht="17.25" x14ac:dyDescent="0.3">
      <c r="A166" s="42" t="s">
        <v>173</v>
      </c>
    </row>
  </sheetData>
  <mergeCells count="301">
    <mergeCell ref="A152:I152"/>
    <mergeCell ref="J152:K152"/>
    <mergeCell ref="A153:B153"/>
    <mergeCell ref="C153:I153"/>
    <mergeCell ref="J153:K153"/>
    <mergeCell ref="A154:I154"/>
    <mergeCell ref="A155:K155"/>
    <mergeCell ref="A149:B149"/>
    <mergeCell ref="C149:I149"/>
    <mergeCell ref="J149:K149"/>
    <mergeCell ref="A150:B150"/>
    <mergeCell ref="C150:I150"/>
    <mergeCell ref="J150:K150"/>
    <mergeCell ref="A151:B151"/>
    <mergeCell ref="C151:I151"/>
    <mergeCell ref="J151:K151"/>
    <mergeCell ref="A146:B146"/>
    <mergeCell ref="C146:I146"/>
    <mergeCell ref="J146:K146"/>
    <mergeCell ref="A147:B147"/>
    <mergeCell ref="C147:I147"/>
    <mergeCell ref="J147:K147"/>
    <mergeCell ref="A148:B148"/>
    <mergeCell ref="C148:I148"/>
    <mergeCell ref="J148:K148"/>
    <mergeCell ref="A140:B140"/>
    <mergeCell ref="C140:H140"/>
    <mergeCell ref="J140:K140"/>
    <mergeCell ref="A141:B141"/>
    <mergeCell ref="C141:H141"/>
    <mergeCell ref="J141:K141"/>
    <mergeCell ref="A142:H142"/>
    <mergeCell ref="J142:K142"/>
    <mergeCell ref="A144:K144"/>
    <mergeCell ref="A136:B136"/>
    <mergeCell ref="C136:H136"/>
    <mergeCell ref="J136:K136"/>
    <mergeCell ref="C137:H137"/>
    <mergeCell ref="J137:K137"/>
    <mergeCell ref="C138:H138"/>
    <mergeCell ref="J138:K138"/>
    <mergeCell ref="C139:H139"/>
    <mergeCell ref="J139:K139"/>
    <mergeCell ref="A133:B133"/>
    <mergeCell ref="C133:H133"/>
    <mergeCell ref="J133:K133"/>
    <mergeCell ref="A134:B134"/>
    <mergeCell ref="C134:H134"/>
    <mergeCell ref="J134:K134"/>
    <mergeCell ref="A135:B135"/>
    <mergeCell ref="C135:H135"/>
    <mergeCell ref="J135:K135"/>
    <mergeCell ref="A127:B127"/>
    <mergeCell ref="C127:I127"/>
    <mergeCell ref="J127:K127"/>
    <mergeCell ref="A128:I128"/>
    <mergeCell ref="J128:K128"/>
    <mergeCell ref="A130:K130"/>
    <mergeCell ref="A132:B132"/>
    <mergeCell ref="C132:H132"/>
    <mergeCell ref="J132:K132"/>
    <mergeCell ref="A124:B124"/>
    <mergeCell ref="C124:I124"/>
    <mergeCell ref="J124:K124"/>
    <mergeCell ref="A125:B125"/>
    <mergeCell ref="C125:I125"/>
    <mergeCell ref="J125:K125"/>
    <mergeCell ref="A126:B126"/>
    <mergeCell ref="C126:I126"/>
    <mergeCell ref="J126:K126"/>
    <mergeCell ref="A118:I118"/>
    <mergeCell ref="J118:K118"/>
    <mergeCell ref="A120:K120"/>
    <mergeCell ref="A122:B122"/>
    <mergeCell ref="C122:I122"/>
    <mergeCell ref="J122:K122"/>
    <mergeCell ref="A123:B123"/>
    <mergeCell ref="C123:I123"/>
    <mergeCell ref="J123:K123"/>
    <mergeCell ref="A112:I112"/>
    <mergeCell ref="J112:K112"/>
    <mergeCell ref="A115:B115"/>
    <mergeCell ref="C115:I115"/>
    <mergeCell ref="J115:K115"/>
    <mergeCell ref="A116:B116"/>
    <mergeCell ref="C116:I116"/>
    <mergeCell ref="J116:K116"/>
    <mergeCell ref="A117:B117"/>
    <mergeCell ref="C117:I117"/>
    <mergeCell ref="J117:K117"/>
    <mergeCell ref="A106:B106"/>
    <mergeCell ref="C106:H106"/>
    <mergeCell ref="J106:K106"/>
    <mergeCell ref="A107:H107"/>
    <mergeCell ref="J107:K107"/>
    <mergeCell ref="A110:B110"/>
    <mergeCell ref="C110:I110"/>
    <mergeCell ref="J110:K110"/>
    <mergeCell ref="A111:B111"/>
    <mergeCell ref="C111:I111"/>
    <mergeCell ref="J111:K111"/>
    <mergeCell ref="A103:B103"/>
    <mergeCell ref="C103:H103"/>
    <mergeCell ref="J103:K103"/>
    <mergeCell ref="A104:B104"/>
    <mergeCell ref="C104:H104"/>
    <mergeCell ref="J104:K104"/>
    <mergeCell ref="A105:B105"/>
    <mergeCell ref="C105:H105"/>
    <mergeCell ref="J105:K105"/>
    <mergeCell ref="A96:K96"/>
    <mergeCell ref="A100:B100"/>
    <mergeCell ref="C100:H100"/>
    <mergeCell ref="J100:K100"/>
    <mergeCell ref="A101:B101"/>
    <mergeCell ref="C101:H101"/>
    <mergeCell ref="J101:K101"/>
    <mergeCell ref="A102:B102"/>
    <mergeCell ref="C102:H102"/>
    <mergeCell ref="J102:K102"/>
    <mergeCell ref="C91:H91"/>
    <mergeCell ref="J91:K91"/>
    <mergeCell ref="A91:B91"/>
    <mergeCell ref="C92:H92"/>
    <mergeCell ref="J92:K92"/>
    <mergeCell ref="J94:K94"/>
    <mergeCell ref="A90:B90"/>
    <mergeCell ref="C90:H90"/>
    <mergeCell ref="A93:B93"/>
    <mergeCell ref="C93:H93"/>
    <mergeCell ref="J93:K93"/>
    <mergeCell ref="J90:K90"/>
    <mergeCell ref="A92:B92"/>
    <mergeCell ref="A94:H94"/>
    <mergeCell ref="A87:B87"/>
    <mergeCell ref="C87:H87"/>
    <mergeCell ref="J87:K87"/>
    <mergeCell ref="A88:B88"/>
    <mergeCell ref="C88:H88"/>
    <mergeCell ref="J88:K88"/>
    <mergeCell ref="A89:B89"/>
    <mergeCell ref="C89:H89"/>
    <mergeCell ref="J89:K89"/>
    <mergeCell ref="A81:B81"/>
    <mergeCell ref="C81:I81"/>
    <mergeCell ref="J81:K81"/>
    <mergeCell ref="A82:B82"/>
    <mergeCell ref="C82:I82"/>
    <mergeCell ref="J82:K82"/>
    <mergeCell ref="A83:I83"/>
    <mergeCell ref="J83:K83"/>
    <mergeCell ref="A85:K85"/>
    <mergeCell ref="A75:B75"/>
    <mergeCell ref="C75:H75"/>
    <mergeCell ref="J75:K75"/>
    <mergeCell ref="A76:I76"/>
    <mergeCell ref="J76:K76"/>
    <mergeCell ref="A79:B79"/>
    <mergeCell ref="C79:I79"/>
    <mergeCell ref="J79:K79"/>
    <mergeCell ref="A80:B80"/>
    <mergeCell ref="C80:I80"/>
    <mergeCell ref="J80:K80"/>
    <mergeCell ref="A72:B72"/>
    <mergeCell ref="C72:H72"/>
    <mergeCell ref="J72:K72"/>
    <mergeCell ref="A73:B73"/>
    <mergeCell ref="C73:H73"/>
    <mergeCell ref="J73:K73"/>
    <mergeCell ref="A74:B74"/>
    <mergeCell ref="C74:H74"/>
    <mergeCell ref="J74:K74"/>
    <mergeCell ref="A67:B67"/>
    <mergeCell ref="C67:G67"/>
    <mergeCell ref="H67:I67"/>
    <mergeCell ref="J67:K67"/>
    <mergeCell ref="A68:G68"/>
    <mergeCell ref="H68:I68"/>
    <mergeCell ref="J68:K68"/>
    <mergeCell ref="A71:B71"/>
    <mergeCell ref="C71:H71"/>
    <mergeCell ref="J71:K71"/>
    <mergeCell ref="A64:B64"/>
    <mergeCell ref="C64:G64"/>
    <mergeCell ref="H64:I64"/>
    <mergeCell ref="J64:K64"/>
    <mergeCell ref="A65:B65"/>
    <mergeCell ref="C65:G65"/>
    <mergeCell ref="H65:I65"/>
    <mergeCell ref="J65:K65"/>
    <mergeCell ref="A66:B66"/>
    <mergeCell ref="C66:G66"/>
    <mergeCell ref="H66:I66"/>
    <mergeCell ref="J66:K66"/>
    <mergeCell ref="A61:B61"/>
    <mergeCell ref="C61:G61"/>
    <mergeCell ref="H61:I61"/>
    <mergeCell ref="J61:K61"/>
    <mergeCell ref="A62:B62"/>
    <mergeCell ref="C62:G62"/>
    <mergeCell ref="H62:I62"/>
    <mergeCell ref="J62:K62"/>
    <mergeCell ref="A63:B63"/>
    <mergeCell ref="C63:G63"/>
    <mergeCell ref="H63:I63"/>
    <mergeCell ref="J63:K63"/>
    <mergeCell ref="A56:H56"/>
    <mergeCell ref="J56:K56"/>
    <mergeCell ref="A58:K58"/>
    <mergeCell ref="A59:B59"/>
    <mergeCell ref="C59:G59"/>
    <mergeCell ref="H59:I59"/>
    <mergeCell ref="J59:K59"/>
    <mergeCell ref="A60:B60"/>
    <mergeCell ref="C60:G60"/>
    <mergeCell ref="H60:I60"/>
    <mergeCell ref="J60:K60"/>
    <mergeCell ref="A52:K52"/>
    <mergeCell ref="A53:B53"/>
    <mergeCell ref="J53:K53"/>
    <mergeCell ref="A54:B54"/>
    <mergeCell ref="C54:H54"/>
    <mergeCell ref="J54:K54"/>
    <mergeCell ref="A55:B55"/>
    <mergeCell ref="C55:H55"/>
    <mergeCell ref="J55:K55"/>
    <mergeCell ref="A46:B46"/>
    <mergeCell ref="C46:H46"/>
    <mergeCell ref="J46:K46"/>
    <mergeCell ref="A47:B47"/>
    <mergeCell ref="C47:H47"/>
    <mergeCell ref="J47:K47"/>
    <mergeCell ref="A48:I48"/>
    <mergeCell ref="J48:K48"/>
    <mergeCell ref="A50:K50"/>
    <mergeCell ref="A43:B43"/>
    <mergeCell ref="C43:H43"/>
    <mergeCell ref="J43:K43"/>
    <mergeCell ref="A44:B44"/>
    <mergeCell ref="C44:H44"/>
    <mergeCell ref="J44:K44"/>
    <mergeCell ref="A45:B45"/>
    <mergeCell ref="C45:H45"/>
    <mergeCell ref="J45:K45"/>
    <mergeCell ref="A37:B37"/>
    <mergeCell ref="C37:H37"/>
    <mergeCell ref="I37:K37"/>
    <mergeCell ref="A39:K39"/>
    <mergeCell ref="A41:B41"/>
    <mergeCell ref="C41:I41"/>
    <mergeCell ref="J41:K41"/>
    <mergeCell ref="A42:B42"/>
    <mergeCell ref="C42:I42"/>
    <mergeCell ref="J42:K42"/>
    <mergeCell ref="A34:B34"/>
    <mergeCell ref="C34:H34"/>
    <mergeCell ref="I34:K34"/>
    <mergeCell ref="A35:B35"/>
    <mergeCell ref="C35:H35"/>
    <mergeCell ref="I35:K35"/>
    <mergeCell ref="A36:B36"/>
    <mergeCell ref="C36:H36"/>
    <mergeCell ref="I36:K36"/>
    <mergeCell ref="A27:D27"/>
    <mergeCell ref="E27:G27"/>
    <mergeCell ref="H27:K27"/>
    <mergeCell ref="A31:K31"/>
    <mergeCell ref="A32:B32"/>
    <mergeCell ref="C32:H32"/>
    <mergeCell ref="I32:K32"/>
    <mergeCell ref="A33:B33"/>
    <mergeCell ref="C33:H33"/>
    <mergeCell ref="I33:K33"/>
    <mergeCell ref="A20:B20"/>
    <mergeCell ref="C20:G20"/>
    <mergeCell ref="H20:K20"/>
    <mergeCell ref="A23:K23"/>
    <mergeCell ref="A25:D25"/>
    <mergeCell ref="E25:G25"/>
    <mergeCell ref="H25:K25"/>
    <mergeCell ref="A26:D26"/>
    <mergeCell ref="E26:G26"/>
    <mergeCell ref="H26:K26"/>
    <mergeCell ref="A17:B17"/>
    <mergeCell ref="C17:G17"/>
    <mergeCell ref="H17:K17"/>
    <mergeCell ref="A18:B18"/>
    <mergeCell ref="C18:G18"/>
    <mergeCell ref="H18:K18"/>
    <mergeCell ref="A19:B19"/>
    <mergeCell ref="A6:K6"/>
    <mergeCell ref="A7:K7"/>
    <mergeCell ref="A9:C9"/>
    <mergeCell ref="D9:F9"/>
    <mergeCell ref="A10:C10"/>
    <mergeCell ref="D10:F10"/>
    <mergeCell ref="B12:D12"/>
    <mergeCell ref="F12:G12"/>
    <mergeCell ref="A14:K14"/>
    <mergeCell ref="C19:G19"/>
    <mergeCell ref="H19:K19"/>
  </mergeCells>
  <pageMargins left="0.51180555555555496" right="0.51180555555555496" top="0.78749999999999998" bottom="0.78749999999999998" header="0.51180555555555496" footer="0.51180555555555496"/>
  <pageSetup paperSize="9" scale="97" firstPageNumber="0" orientation="portrait" horizontalDpi="300" verticalDpi="300" r:id="rId1"/>
  <rowBreaks count="3" manualBreakCount="3">
    <brk id="38" max="10" man="1"/>
    <brk id="95" max="10" man="1"/>
    <brk id="142" max="10" man="1"/>
  </rowBreaks>
  <ignoredErrors>
    <ignoredError sqref="J90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7:AMJ167"/>
  <sheetViews>
    <sheetView showGridLines="0" view="pageBreakPreview" topLeftCell="A12" zoomScaleNormal="115" zoomScaleSheetLayoutView="100" zoomScalePageLayoutView="140" workbookViewId="0">
      <selection activeCell="R28" sqref="R28"/>
    </sheetView>
  </sheetViews>
  <sheetFormatPr defaultColWidth="9.140625" defaultRowHeight="12.75" x14ac:dyDescent="0.2"/>
  <cols>
    <col min="1" max="1" width="4.140625" style="1" customWidth="1"/>
    <col min="2" max="2" width="3.140625" style="1" customWidth="1"/>
    <col min="3" max="3" width="9.140625" style="1"/>
    <col min="4" max="4" width="10.85546875" style="1" customWidth="1"/>
    <col min="5" max="8" width="9.140625" style="1"/>
    <col min="9" max="9" width="10.5703125" style="1" customWidth="1"/>
    <col min="10" max="10" width="9.140625" style="1"/>
    <col min="11" max="11" width="10.140625" style="1" customWidth="1"/>
    <col min="12" max="12" width="12.140625" style="1" customWidth="1"/>
    <col min="13" max="13" width="40.5703125" style="1" customWidth="1"/>
    <col min="14" max="15" width="9.140625" style="1"/>
    <col min="16" max="16" width="10.5703125" style="1" customWidth="1"/>
    <col min="17" max="1024" width="9.140625" style="1"/>
  </cols>
  <sheetData>
    <row r="7" spans="1:11" ht="18" x14ac:dyDescent="0.2">
      <c r="A7" s="53" t="s">
        <v>176</v>
      </c>
      <c r="B7" s="53"/>
      <c r="C7" s="53"/>
      <c r="D7" s="53"/>
      <c r="E7" s="53"/>
      <c r="F7" s="53"/>
      <c r="G7" s="53"/>
      <c r="H7" s="53"/>
      <c r="I7" s="53"/>
      <c r="J7" s="53"/>
      <c r="K7" s="53"/>
    </row>
    <row r="8" spans="1:11" ht="18" x14ac:dyDescent="0.2">
      <c r="A8" s="53" t="s">
        <v>175</v>
      </c>
      <c r="B8" s="53"/>
      <c r="C8" s="53"/>
      <c r="D8" s="53"/>
      <c r="E8" s="53"/>
      <c r="F8" s="53"/>
      <c r="G8" s="53"/>
      <c r="H8" s="53"/>
      <c r="I8" s="53"/>
      <c r="J8" s="53"/>
      <c r="K8" s="53"/>
    </row>
    <row r="10" spans="1:11" ht="26.25" customHeight="1" x14ac:dyDescent="0.2">
      <c r="A10" s="54" t="s">
        <v>0</v>
      </c>
      <c r="B10" s="54"/>
      <c r="C10" s="54"/>
      <c r="D10" s="55" t="s">
        <v>1</v>
      </c>
      <c r="E10" s="55"/>
      <c r="F10" s="55"/>
    </row>
    <row r="11" spans="1:11" ht="26.25" customHeight="1" x14ac:dyDescent="0.2">
      <c r="A11" s="56" t="s">
        <v>2</v>
      </c>
      <c r="B11" s="56"/>
      <c r="C11" s="56"/>
      <c r="D11" s="57" t="s">
        <v>152</v>
      </c>
      <c r="E11" s="57"/>
      <c r="F11" s="57"/>
    </row>
    <row r="12" spans="1:11" ht="26.25" customHeight="1" x14ac:dyDescent="0.2"/>
    <row r="13" spans="1:11" ht="26.25" customHeight="1" x14ac:dyDescent="0.2">
      <c r="A13" s="2" t="s">
        <v>4</v>
      </c>
      <c r="B13" s="58"/>
      <c r="C13" s="58"/>
      <c r="D13" s="58"/>
      <c r="E13" s="3" t="s">
        <v>5</v>
      </c>
      <c r="F13" s="59"/>
      <c r="G13" s="59"/>
    </row>
    <row r="15" spans="1:11" x14ac:dyDescent="0.2">
      <c r="A15" s="60" t="s">
        <v>6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</row>
    <row r="18" spans="1:11" ht="21.75" customHeight="1" x14ac:dyDescent="0.2">
      <c r="A18" s="50" t="s">
        <v>7</v>
      </c>
      <c r="B18" s="50"/>
      <c r="C18" s="51" t="s">
        <v>8</v>
      </c>
      <c r="D18" s="51"/>
      <c r="E18" s="51"/>
      <c r="F18" s="51"/>
      <c r="G18" s="51"/>
      <c r="H18" s="52"/>
      <c r="I18" s="52"/>
      <c r="J18" s="52"/>
      <c r="K18" s="52"/>
    </row>
    <row r="19" spans="1:11" ht="21.75" customHeight="1" x14ac:dyDescent="0.2">
      <c r="A19" s="50" t="s">
        <v>9</v>
      </c>
      <c r="B19" s="50"/>
      <c r="C19" s="51" t="s">
        <v>10</v>
      </c>
      <c r="D19" s="51"/>
      <c r="E19" s="51"/>
      <c r="F19" s="51"/>
      <c r="G19" s="51"/>
      <c r="H19" s="52" t="s">
        <v>11</v>
      </c>
      <c r="I19" s="52"/>
      <c r="J19" s="52"/>
      <c r="K19" s="52"/>
    </row>
    <row r="20" spans="1:11" ht="21.75" customHeight="1" x14ac:dyDescent="0.2">
      <c r="A20" s="50" t="s">
        <v>12</v>
      </c>
      <c r="B20" s="50"/>
      <c r="C20" s="51" t="s">
        <v>13</v>
      </c>
      <c r="D20" s="51"/>
      <c r="E20" s="51"/>
      <c r="F20" s="51"/>
      <c r="G20" s="51"/>
      <c r="H20" s="52">
        <v>2024</v>
      </c>
      <c r="I20" s="52"/>
      <c r="J20" s="52"/>
      <c r="K20" s="52"/>
    </row>
    <row r="21" spans="1:11" ht="21.75" customHeight="1" x14ac:dyDescent="0.2">
      <c r="A21" s="50" t="s">
        <v>14</v>
      </c>
      <c r="B21" s="50"/>
      <c r="C21" s="51" t="s">
        <v>15</v>
      </c>
      <c r="D21" s="51"/>
      <c r="E21" s="51"/>
      <c r="F21" s="51"/>
      <c r="G21" s="51"/>
      <c r="H21" s="52" t="s">
        <v>16</v>
      </c>
      <c r="I21" s="52"/>
      <c r="J21" s="52"/>
      <c r="K21" s="52"/>
    </row>
    <row r="22" spans="1:11" x14ac:dyDescent="0.2">
      <c r="A22" s="6"/>
      <c r="B22" s="6"/>
    </row>
    <row r="24" spans="1:11" x14ac:dyDescent="0.2">
      <c r="A24" s="60" t="s">
        <v>17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</row>
    <row r="26" spans="1:11" ht="25.5" customHeight="1" x14ac:dyDescent="0.2">
      <c r="A26" s="50" t="s">
        <v>18</v>
      </c>
      <c r="B26" s="50"/>
      <c r="C26" s="50"/>
      <c r="D26" s="50"/>
      <c r="E26" s="50" t="s">
        <v>19</v>
      </c>
      <c r="F26" s="50"/>
      <c r="G26" s="50"/>
      <c r="H26" s="61" t="s">
        <v>20</v>
      </c>
      <c r="I26" s="61"/>
      <c r="J26" s="61"/>
      <c r="K26" s="61"/>
    </row>
    <row r="27" spans="1:11" ht="27.75" customHeight="1" x14ac:dyDescent="0.2">
      <c r="A27" s="62" t="s">
        <v>171</v>
      </c>
      <c r="B27" s="62"/>
      <c r="C27" s="62"/>
      <c r="D27" s="62"/>
      <c r="E27" s="63" t="s">
        <v>21</v>
      </c>
      <c r="F27" s="63"/>
      <c r="G27" s="63"/>
      <c r="H27" s="52">
        <v>1</v>
      </c>
      <c r="I27" s="52"/>
      <c r="J27" s="52"/>
      <c r="K27" s="52"/>
    </row>
    <row r="28" spans="1:11" x14ac:dyDescent="0.2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30" spans="1:11" x14ac:dyDescent="0.2">
      <c r="A30" s="7" t="s">
        <v>22</v>
      </c>
      <c r="B30" s="7"/>
    </row>
    <row r="31" spans="1:11" x14ac:dyDescent="0.2">
      <c r="A31" s="1" t="s">
        <v>23</v>
      </c>
    </row>
    <row r="32" spans="1:11" x14ac:dyDescent="0.2">
      <c r="A32" s="50" t="s">
        <v>24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</row>
    <row r="33" spans="1:11" ht="26.25" customHeight="1" x14ac:dyDescent="0.2">
      <c r="A33" s="65">
        <v>1</v>
      </c>
      <c r="B33" s="65"/>
      <c r="C33" s="66" t="s">
        <v>25</v>
      </c>
      <c r="D33" s="66"/>
      <c r="E33" s="66"/>
      <c r="F33" s="66"/>
      <c r="G33" s="66"/>
      <c r="H33" s="66"/>
      <c r="I33" s="67" t="str">
        <f>A27</f>
        <v>VIGILÂNCIA NOTURNO DESARMADO</v>
      </c>
      <c r="J33" s="67"/>
      <c r="K33" s="67"/>
    </row>
    <row r="34" spans="1:11" ht="17.25" customHeight="1" x14ac:dyDescent="0.2">
      <c r="A34" s="65">
        <v>2</v>
      </c>
      <c r="B34" s="65"/>
      <c r="C34" s="66" t="s">
        <v>26</v>
      </c>
      <c r="D34" s="66"/>
      <c r="E34" s="66"/>
      <c r="F34" s="66"/>
      <c r="G34" s="66"/>
      <c r="H34" s="66"/>
      <c r="I34" s="68" t="s">
        <v>27</v>
      </c>
      <c r="J34" s="68"/>
      <c r="K34" s="68"/>
    </row>
    <row r="35" spans="1:11" ht="17.25" customHeight="1" x14ac:dyDescent="0.2">
      <c r="A35" s="65">
        <v>3</v>
      </c>
      <c r="B35" s="65"/>
      <c r="C35" s="66" t="s">
        <v>28</v>
      </c>
      <c r="D35" s="66"/>
      <c r="E35" s="66"/>
      <c r="F35" s="66"/>
      <c r="G35" s="66"/>
      <c r="H35" s="66"/>
      <c r="I35" s="69">
        <v>2045.92</v>
      </c>
      <c r="J35" s="69"/>
      <c r="K35" s="69"/>
    </row>
    <row r="36" spans="1:11" ht="25.5" customHeight="1" x14ac:dyDescent="0.2">
      <c r="A36" s="65">
        <v>4</v>
      </c>
      <c r="B36" s="65"/>
      <c r="C36" s="66" t="s">
        <v>29</v>
      </c>
      <c r="D36" s="66"/>
      <c r="E36" s="66"/>
      <c r="F36" s="66"/>
      <c r="G36" s="66"/>
      <c r="H36" s="66"/>
      <c r="I36" s="70" t="s">
        <v>30</v>
      </c>
      <c r="J36" s="70"/>
      <c r="K36" s="70"/>
    </row>
    <row r="37" spans="1:11" ht="17.25" customHeight="1" x14ac:dyDescent="0.2">
      <c r="A37" s="65">
        <v>5</v>
      </c>
      <c r="B37" s="65"/>
      <c r="C37" s="66" t="s">
        <v>31</v>
      </c>
      <c r="D37" s="66"/>
      <c r="E37" s="66"/>
      <c r="F37" s="66"/>
      <c r="G37" s="66"/>
      <c r="H37" s="66"/>
      <c r="I37" s="71">
        <v>45292</v>
      </c>
      <c r="J37" s="71"/>
      <c r="K37" s="71"/>
    </row>
    <row r="38" spans="1:11" ht="17.25" customHeight="1" x14ac:dyDescent="0.2">
      <c r="A38" s="65">
        <v>6</v>
      </c>
      <c r="B38" s="65"/>
      <c r="C38" s="66" t="s">
        <v>32</v>
      </c>
      <c r="D38" s="66"/>
      <c r="E38" s="66"/>
      <c r="F38" s="66"/>
      <c r="G38" s="66"/>
      <c r="H38" s="66"/>
      <c r="I38" s="71" t="s">
        <v>33</v>
      </c>
      <c r="J38" s="71"/>
      <c r="K38" s="71"/>
    </row>
    <row r="40" spans="1:11" x14ac:dyDescent="0.2">
      <c r="A40" s="72" t="s">
        <v>34</v>
      </c>
      <c r="B40" s="72"/>
      <c r="C40" s="72"/>
      <c r="D40" s="72"/>
      <c r="E40" s="72"/>
      <c r="F40" s="72"/>
      <c r="G40" s="72"/>
      <c r="H40" s="72"/>
      <c r="I40" s="72"/>
      <c r="J40" s="72"/>
      <c r="K40" s="72"/>
    </row>
    <row r="42" spans="1:11" ht="14.25" customHeight="1" x14ac:dyDescent="0.2">
      <c r="A42" s="61">
        <v>1</v>
      </c>
      <c r="B42" s="61"/>
      <c r="C42" s="50" t="s">
        <v>35</v>
      </c>
      <c r="D42" s="50"/>
      <c r="E42" s="50"/>
      <c r="F42" s="50"/>
      <c r="G42" s="50"/>
      <c r="H42" s="50"/>
      <c r="I42" s="50"/>
      <c r="J42" s="50" t="s">
        <v>36</v>
      </c>
      <c r="K42" s="50"/>
    </row>
    <row r="43" spans="1:11" ht="15" customHeight="1" x14ac:dyDescent="0.2">
      <c r="A43" s="63" t="s">
        <v>7</v>
      </c>
      <c r="B43" s="63"/>
      <c r="C43" s="73" t="s">
        <v>37</v>
      </c>
      <c r="D43" s="73"/>
      <c r="E43" s="73"/>
      <c r="F43" s="73"/>
      <c r="G43" s="73"/>
      <c r="H43" s="73"/>
      <c r="I43" s="73"/>
      <c r="J43" s="74">
        <f>I35</f>
        <v>2045.92</v>
      </c>
      <c r="K43" s="74"/>
    </row>
    <row r="44" spans="1:11" ht="15" customHeight="1" x14ac:dyDescent="0.2">
      <c r="A44" s="63" t="s">
        <v>9</v>
      </c>
      <c r="B44" s="63"/>
      <c r="C44" s="73" t="s">
        <v>38</v>
      </c>
      <c r="D44" s="73"/>
      <c r="E44" s="73"/>
      <c r="F44" s="73"/>
      <c r="G44" s="73"/>
      <c r="H44" s="73"/>
      <c r="I44" s="8">
        <v>0.3</v>
      </c>
      <c r="J44" s="74">
        <f>$J$43*I44</f>
        <v>613.77599999999995</v>
      </c>
      <c r="K44" s="74"/>
    </row>
    <row r="45" spans="1:11" ht="15" customHeight="1" x14ac:dyDescent="0.2">
      <c r="A45" s="63" t="s">
        <v>12</v>
      </c>
      <c r="B45" s="63"/>
      <c r="C45" s="73" t="s">
        <v>39</v>
      </c>
      <c r="D45" s="73"/>
      <c r="E45" s="73"/>
      <c r="F45" s="73"/>
      <c r="G45" s="73"/>
      <c r="H45" s="73"/>
      <c r="I45" s="8"/>
      <c r="J45" s="74">
        <f>$J$43*I45</f>
        <v>0</v>
      </c>
      <c r="K45" s="74"/>
    </row>
    <row r="46" spans="1:11" ht="15" customHeight="1" x14ac:dyDescent="0.2">
      <c r="A46" s="63" t="s">
        <v>14</v>
      </c>
      <c r="B46" s="63"/>
      <c r="C46" s="73" t="s">
        <v>40</v>
      </c>
      <c r="D46" s="73"/>
      <c r="E46" s="73"/>
      <c r="F46" s="73"/>
      <c r="G46" s="73"/>
      <c r="H46" s="73"/>
      <c r="I46" s="8">
        <v>0.2</v>
      </c>
      <c r="J46" s="74">
        <f>$J$43*I46</f>
        <v>409.18400000000003</v>
      </c>
      <c r="K46" s="74"/>
    </row>
    <row r="47" spans="1:11" ht="15" customHeight="1" x14ac:dyDescent="0.2">
      <c r="A47" s="63" t="s">
        <v>41</v>
      </c>
      <c r="B47" s="63"/>
      <c r="C47" s="73" t="s">
        <v>42</v>
      </c>
      <c r="D47" s="73"/>
      <c r="E47" s="73"/>
      <c r="F47" s="73"/>
      <c r="G47" s="73"/>
      <c r="H47" s="73"/>
      <c r="I47" s="8"/>
      <c r="J47" s="74">
        <f>$J$43*I47</f>
        <v>0</v>
      </c>
      <c r="K47" s="74"/>
    </row>
    <row r="48" spans="1:11" ht="15" customHeight="1" x14ac:dyDescent="0.2">
      <c r="A48" s="63" t="s">
        <v>43</v>
      </c>
      <c r="B48" s="63"/>
      <c r="C48" s="73" t="s">
        <v>44</v>
      </c>
      <c r="D48" s="73"/>
      <c r="E48" s="73"/>
      <c r="F48" s="73"/>
      <c r="G48" s="73"/>
      <c r="H48" s="73"/>
      <c r="I48" s="8"/>
      <c r="J48" s="74">
        <f>$J$43*I48</f>
        <v>0</v>
      </c>
      <c r="K48" s="74"/>
    </row>
    <row r="49" spans="1:14" ht="15" customHeight="1" x14ac:dyDescent="0.2">
      <c r="A49" s="50" t="s">
        <v>45</v>
      </c>
      <c r="B49" s="50"/>
      <c r="C49" s="50"/>
      <c r="D49" s="50"/>
      <c r="E49" s="50"/>
      <c r="F49" s="50"/>
      <c r="G49" s="50"/>
      <c r="H49" s="50"/>
      <c r="I49" s="50"/>
      <c r="J49" s="75">
        <f>SUM(J43:K48)</f>
        <v>3068.88</v>
      </c>
      <c r="K49" s="75"/>
    </row>
    <row r="51" spans="1:14" x14ac:dyDescent="0.2">
      <c r="A51" s="72" t="s">
        <v>46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</row>
    <row r="53" spans="1:14" x14ac:dyDescent="0.2">
      <c r="A53" s="76" t="s">
        <v>47</v>
      </c>
      <c r="B53" s="76"/>
      <c r="C53" s="76"/>
      <c r="D53" s="76"/>
      <c r="E53" s="76"/>
      <c r="F53" s="76"/>
      <c r="G53" s="76"/>
      <c r="H53" s="76"/>
      <c r="I53" s="76"/>
      <c r="J53" s="76"/>
      <c r="K53" s="76"/>
    </row>
    <row r="54" spans="1:14" x14ac:dyDescent="0.2">
      <c r="A54" s="50" t="s">
        <v>48</v>
      </c>
      <c r="B54" s="50"/>
      <c r="C54" s="9" t="s">
        <v>49</v>
      </c>
      <c r="D54" s="9"/>
      <c r="E54" s="9"/>
      <c r="F54" s="9"/>
      <c r="G54" s="9"/>
      <c r="H54" s="9"/>
      <c r="I54" s="4" t="s">
        <v>50</v>
      </c>
      <c r="J54" s="50" t="s">
        <v>36</v>
      </c>
      <c r="K54" s="50"/>
    </row>
    <row r="55" spans="1:14" x14ac:dyDescent="0.2">
      <c r="A55" s="63" t="s">
        <v>7</v>
      </c>
      <c r="B55" s="63"/>
      <c r="C55" s="73" t="s">
        <v>51</v>
      </c>
      <c r="D55" s="73"/>
      <c r="E55" s="73"/>
      <c r="F55" s="73"/>
      <c r="G55" s="73"/>
      <c r="H55" s="73"/>
      <c r="I55" s="10">
        <v>8.3299999999999999E-2</v>
      </c>
      <c r="J55" s="74">
        <f>J49*I55</f>
        <v>255.63770400000001</v>
      </c>
      <c r="K55" s="74"/>
      <c r="M55" s="1" t="s">
        <v>52</v>
      </c>
      <c r="N55" s="1" t="s">
        <v>53</v>
      </c>
    </row>
    <row r="56" spans="1:14" x14ac:dyDescent="0.2">
      <c r="A56" s="63" t="s">
        <v>9</v>
      </c>
      <c r="B56" s="63"/>
      <c r="C56" s="73" t="s">
        <v>54</v>
      </c>
      <c r="D56" s="73"/>
      <c r="E56" s="73"/>
      <c r="F56" s="73"/>
      <c r="G56" s="73"/>
      <c r="H56" s="73"/>
      <c r="I56" s="10">
        <v>0.121</v>
      </c>
      <c r="J56" s="74">
        <f>J49*I56</f>
        <v>371.33447999999999</v>
      </c>
      <c r="K56" s="74"/>
      <c r="M56" s="1" t="s">
        <v>181</v>
      </c>
      <c r="N56" s="1" t="s">
        <v>53</v>
      </c>
    </row>
    <row r="57" spans="1:14" x14ac:dyDescent="0.2">
      <c r="A57" s="50" t="s">
        <v>45</v>
      </c>
      <c r="B57" s="50"/>
      <c r="C57" s="50"/>
      <c r="D57" s="50"/>
      <c r="E57" s="50"/>
      <c r="F57" s="50"/>
      <c r="G57" s="50"/>
      <c r="H57" s="50"/>
      <c r="I57" s="11">
        <f>SUM(I55:I56)</f>
        <v>0.20429999999999998</v>
      </c>
      <c r="J57" s="75">
        <f>SUM(J55:K56)</f>
        <v>626.97218399999997</v>
      </c>
      <c r="K57" s="75"/>
    </row>
    <row r="59" spans="1:14" ht="30.75" customHeight="1" x14ac:dyDescent="0.2">
      <c r="A59" s="77" t="s">
        <v>55</v>
      </c>
      <c r="B59" s="77"/>
      <c r="C59" s="77"/>
      <c r="D59" s="77"/>
      <c r="E59" s="77"/>
      <c r="F59" s="77"/>
      <c r="G59" s="77"/>
      <c r="H59" s="77"/>
      <c r="I59" s="77"/>
      <c r="J59" s="77"/>
      <c r="K59" s="77"/>
    </row>
    <row r="60" spans="1:14" x14ac:dyDescent="0.2">
      <c r="A60" s="50" t="s">
        <v>56</v>
      </c>
      <c r="B60" s="50"/>
      <c r="C60" s="50" t="s">
        <v>57</v>
      </c>
      <c r="D60" s="50"/>
      <c r="E60" s="50"/>
      <c r="F60" s="50"/>
      <c r="G60" s="50"/>
      <c r="H60" s="50" t="s">
        <v>50</v>
      </c>
      <c r="I60" s="50"/>
      <c r="J60" s="50" t="s">
        <v>36</v>
      </c>
      <c r="K60" s="50"/>
    </row>
    <row r="61" spans="1:14" x14ac:dyDescent="0.2">
      <c r="A61" s="63" t="s">
        <v>7</v>
      </c>
      <c r="B61" s="63"/>
      <c r="C61" s="73" t="s">
        <v>58</v>
      </c>
      <c r="D61" s="73"/>
      <c r="E61" s="73"/>
      <c r="F61" s="73"/>
      <c r="G61" s="73"/>
      <c r="H61" s="78">
        <v>0.2</v>
      </c>
      <c r="I61" s="78"/>
      <c r="J61" s="74">
        <f>(J49+J57)*H61</f>
        <v>739.17043680000006</v>
      </c>
      <c r="K61" s="74"/>
      <c r="L61" s="12"/>
      <c r="N61" s="1" t="s">
        <v>59</v>
      </c>
    </row>
    <row r="62" spans="1:14" x14ac:dyDescent="0.2">
      <c r="A62" s="63" t="s">
        <v>9</v>
      </c>
      <c r="B62" s="63"/>
      <c r="C62" s="73" t="s">
        <v>60</v>
      </c>
      <c r="D62" s="73"/>
      <c r="E62" s="73"/>
      <c r="F62" s="73"/>
      <c r="G62" s="73"/>
      <c r="H62" s="78">
        <v>2.5000000000000001E-2</v>
      </c>
      <c r="I62" s="78"/>
      <c r="J62" s="74">
        <f>(J49+J57)*H62</f>
        <v>92.396304600000008</v>
      </c>
      <c r="K62" s="74"/>
    </row>
    <row r="63" spans="1:14" x14ac:dyDescent="0.2">
      <c r="A63" s="63" t="s">
        <v>12</v>
      </c>
      <c r="B63" s="63"/>
      <c r="C63" s="73" t="s">
        <v>61</v>
      </c>
      <c r="D63" s="73"/>
      <c r="E63" s="73"/>
      <c r="F63" s="73"/>
      <c r="G63" s="73"/>
      <c r="H63" s="78">
        <v>0.03</v>
      </c>
      <c r="I63" s="78"/>
      <c r="J63" s="74">
        <f>(J49+J57)*H63</f>
        <v>110.87556552000001</v>
      </c>
      <c r="K63" s="74"/>
      <c r="N63" s="1" t="s">
        <v>62</v>
      </c>
    </row>
    <row r="64" spans="1:14" x14ac:dyDescent="0.2">
      <c r="A64" s="63" t="s">
        <v>14</v>
      </c>
      <c r="B64" s="63"/>
      <c r="C64" s="73" t="s">
        <v>63</v>
      </c>
      <c r="D64" s="73"/>
      <c r="E64" s="73"/>
      <c r="F64" s="73"/>
      <c r="G64" s="73"/>
      <c r="H64" s="78">
        <v>1.4999999999999999E-2</v>
      </c>
      <c r="I64" s="78"/>
      <c r="J64" s="74">
        <f>(J49+J57)*H64</f>
        <v>55.437782760000005</v>
      </c>
      <c r="K64" s="74"/>
      <c r="N64" s="1" t="s">
        <v>64</v>
      </c>
    </row>
    <row r="65" spans="1:16" x14ac:dyDescent="0.2">
      <c r="A65" s="63" t="s">
        <v>41</v>
      </c>
      <c r="B65" s="63"/>
      <c r="C65" s="73" t="s">
        <v>65</v>
      </c>
      <c r="D65" s="73"/>
      <c r="E65" s="73"/>
      <c r="F65" s="73"/>
      <c r="G65" s="73"/>
      <c r="H65" s="78">
        <v>0.01</v>
      </c>
      <c r="I65" s="78"/>
      <c r="J65" s="74">
        <f>(J49+J57)*H65</f>
        <v>36.958521840000003</v>
      </c>
      <c r="K65" s="74"/>
      <c r="N65" s="1" t="s">
        <v>66</v>
      </c>
    </row>
    <row r="66" spans="1:16" x14ac:dyDescent="0.2">
      <c r="A66" s="63" t="s">
        <v>67</v>
      </c>
      <c r="B66" s="63"/>
      <c r="C66" s="73" t="s">
        <v>68</v>
      </c>
      <c r="D66" s="73"/>
      <c r="E66" s="73"/>
      <c r="F66" s="73"/>
      <c r="G66" s="73"/>
      <c r="H66" s="78">
        <v>6.0000000000000001E-3</v>
      </c>
      <c r="I66" s="78"/>
      <c r="J66" s="74">
        <f>(J49+J57)*H66</f>
        <v>22.175113104000001</v>
      </c>
      <c r="K66" s="74"/>
      <c r="N66" s="1" t="s">
        <v>69</v>
      </c>
    </row>
    <row r="67" spans="1:16" x14ac:dyDescent="0.2">
      <c r="A67" s="63" t="s">
        <v>43</v>
      </c>
      <c r="B67" s="63"/>
      <c r="C67" s="73" t="s">
        <v>70</v>
      </c>
      <c r="D67" s="73"/>
      <c r="E67" s="73"/>
      <c r="F67" s="73"/>
      <c r="G67" s="73"/>
      <c r="H67" s="78">
        <v>2E-3</v>
      </c>
      <c r="I67" s="78"/>
      <c r="J67" s="74">
        <f>(J49+J57)*H67</f>
        <v>7.391704368000001</v>
      </c>
      <c r="K67" s="74"/>
      <c r="N67" s="1" t="s">
        <v>71</v>
      </c>
    </row>
    <row r="68" spans="1:16" x14ac:dyDescent="0.2">
      <c r="A68" s="63" t="s">
        <v>72</v>
      </c>
      <c r="B68" s="63"/>
      <c r="C68" s="73" t="s">
        <v>73</v>
      </c>
      <c r="D68" s="73"/>
      <c r="E68" s="73"/>
      <c r="F68" s="73"/>
      <c r="G68" s="73"/>
      <c r="H68" s="78">
        <v>0.08</v>
      </c>
      <c r="I68" s="78"/>
      <c r="J68" s="74">
        <f>(J49+J57)*H68</f>
        <v>295.66817472000002</v>
      </c>
      <c r="K68" s="74"/>
      <c r="N68" s="1" t="s">
        <v>74</v>
      </c>
    </row>
    <row r="69" spans="1:16" x14ac:dyDescent="0.2">
      <c r="A69" s="50" t="s">
        <v>45</v>
      </c>
      <c r="B69" s="50"/>
      <c r="C69" s="50"/>
      <c r="D69" s="50"/>
      <c r="E69" s="50"/>
      <c r="F69" s="50"/>
      <c r="G69" s="50"/>
      <c r="H69" s="79">
        <f>SUM(H61:I68)</f>
        <v>0.36800000000000005</v>
      </c>
      <c r="I69" s="79"/>
      <c r="J69" s="75">
        <f>SUM(J61:K68)</f>
        <v>1360.0736037120002</v>
      </c>
      <c r="K69" s="75"/>
    </row>
    <row r="71" spans="1:16" x14ac:dyDescent="0.2">
      <c r="A71" s="7" t="s">
        <v>75</v>
      </c>
      <c r="B71" s="7"/>
    </row>
    <row r="72" spans="1:16" x14ac:dyDescent="0.2">
      <c r="A72" s="50" t="s">
        <v>76</v>
      </c>
      <c r="B72" s="50"/>
      <c r="C72" s="50" t="s">
        <v>77</v>
      </c>
      <c r="D72" s="50"/>
      <c r="E72" s="50"/>
      <c r="F72" s="50"/>
      <c r="G72" s="50"/>
      <c r="H72" s="50"/>
      <c r="I72" s="4" t="s">
        <v>78</v>
      </c>
      <c r="J72" s="50" t="s">
        <v>36</v>
      </c>
      <c r="K72" s="50"/>
    </row>
    <row r="73" spans="1:16" x14ac:dyDescent="0.2">
      <c r="A73" s="63" t="s">
        <v>7</v>
      </c>
      <c r="B73" s="63"/>
      <c r="C73" s="73" t="s">
        <v>79</v>
      </c>
      <c r="D73" s="73"/>
      <c r="E73" s="73"/>
      <c r="F73" s="73"/>
      <c r="G73" s="73"/>
      <c r="H73" s="73"/>
      <c r="I73" s="13">
        <v>15</v>
      </c>
      <c r="J73" s="74">
        <v>9.25</v>
      </c>
      <c r="K73" s="74"/>
      <c r="M73" s="14" t="s">
        <v>80</v>
      </c>
      <c r="N73" s="1" t="s">
        <v>81</v>
      </c>
    </row>
    <row r="74" spans="1:16" x14ac:dyDescent="0.2">
      <c r="A74" s="63" t="s">
        <v>9</v>
      </c>
      <c r="B74" s="63"/>
      <c r="C74" s="73" t="s">
        <v>82</v>
      </c>
      <c r="D74" s="73"/>
      <c r="E74" s="73"/>
      <c r="F74" s="73"/>
      <c r="G74" s="73"/>
      <c r="H74" s="73"/>
      <c r="I74" s="15">
        <v>15</v>
      </c>
      <c r="J74" s="74">
        <v>455.1</v>
      </c>
      <c r="K74" s="74"/>
      <c r="M74" s="14" t="s">
        <v>83</v>
      </c>
      <c r="N74" s="1" t="s">
        <v>81</v>
      </c>
    </row>
    <row r="75" spans="1:16" x14ac:dyDescent="0.2">
      <c r="A75" s="63" t="s">
        <v>12</v>
      </c>
      <c r="B75" s="63"/>
      <c r="C75" s="73" t="s">
        <v>84</v>
      </c>
      <c r="D75" s="73"/>
      <c r="E75" s="73"/>
      <c r="F75" s="73"/>
      <c r="G75" s="73"/>
      <c r="H75" s="73"/>
      <c r="I75" s="16" t="s">
        <v>85</v>
      </c>
      <c r="J75" s="74">
        <v>178.57</v>
      </c>
      <c r="K75" s="74"/>
      <c r="M75" s="1" t="s">
        <v>86</v>
      </c>
      <c r="N75" s="1" t="s">
        <v>81</v>
      </c>
    </row>
    <row r="76" spans="1:16" x14ac:dyDescent="0.2">
      <c r="A76" s="80" t="s">
        <v>14</v>
      </c>
      <c r="B76" s="80"/>
      <c r="C76" s="81" t="s">
        <v>87</v>
      </c>
      <c r="D76" s="81"/>
      <c r="E76" s="81"/>
      <c r="F76" s="81"/>
      <c r="G76" s="81"/>
      <c r="H76" s="81"/>
      <c r="I76" s="16" t="s">
        <v>85</v>
      </c>
      <c r="J76" s="74">
        <v>178.57</v>
      </c>
      <c r="K76" s="74"/>
      <c r="M76" s="1" t="s">
        <v>86</v>
      </c>
      <c r="N76" s="1" t="s">
        <v>81</v>
      </c>
    </row>
    <row r="77" spans="1:16" x14ac:dyDescent="0.2">
      <c r="A77" s="50" t="s">
        <v>45</v>
      </c>
      <c r="B77" s="50"/>
      <c r="C77" s="50"/>
      <c r="D77" s="50"/>
      <c r="E77" s="50"/>
      <c r="F77" s="50"/>
      <c r="G77" s="50"/>
      <c r="H77" s="50"/>
      <c r="I77" s="50"/>
      <c r="J77" s="75">
        <f>SUM(J73:K76)</f>
        <v>821.49</v>
      </c>
      <c r="K77" s="75"/>
      <c r="N77" s="14"/>
      <c r="P77" s="17"/>
    </row>
    <row r="78" spans="1:16" x14ac:dyDescent="0.2">
      <c r="P78" s="14"/>
    </row>
    <row r="79" spans="1:16" x14ac:dyDescent="0.2">
      <c r="A79" s="7" t="s">
        <v>88</v>
      </c>
      <c r="B79" s="7"/>
    </row>
    <row r="80" spans="1:16" x14ac:dyDescent="0.2">
      <c r="A80" s="50">
        <v>2</v>
      </c>
      <c r="B80" s="50"/>
      <c r="C80" s="50" t="s">
        <v>89</v>
      </c>
      <c r="D80" s="50"/>
      <c r="E80" s="50"/>
      <c r="F80" s="50"/>
      <c r="G80" s="50"/>
      <c r="H80" s="50"/>
      <c r="I80" s="50"/>
      <c r="J80" s="50" t="s">
        <v>36</v>
      </c>
      <c r="K80" s="50"/>
    </row>
    <row r="81" spans="1:14" x14ac:dyDescent="0.2">
      <c r="A81" s="63" t="s">
        <v>48</v>
      </c>
      <c r="B81" s="63"/>
      <c r="C81" s="73" t="str">
        <f>C54</f>
        <v>13º (décimo terceiro) Salário, Férias e Adicional de Férias</v>
      </c>
      <c r="D81" s="73"/>
      <c r="E81" s="73"/>
      <c r="F81" s="73"/>
      <c r="G81" s="73"/>
      <c r="H81" s="73"/>
      <c r="I81" s="73"/>
      <c r="J81" s="74">
        <f>J57</f>
        <v>626.97218399999997</v>
      </c>
      <c r="K81" s="74"/>
    </row>
    <row r="82" spans="1:14" x14ac:dyDescent="0.2">
      <c r="A82" s="63" t="s">
        <v>56</v>
      </c>
      <c r="B82" s="63"/>
      <c r="C82" s="73" t="str">
        <f>C60</f>
        <v>GPS, FGTS e outras contribuições</v>
      </c>
      <c r="D82" s="73"/>
      <c r="E82" s="73"/>
      <c r="F82" s="73"/>
      <c r="G82" s="73"/>
      <c r="H82" s="73"/>
      <c r="I82" s="73"/>
      <c r="J82" s="74">
        <f>J69</f>
        <v>1360.0736037120002</v>
      </c>
      <c r="K82" s="74"/>
    </row>
    <row r="83" spans="1:14" x14ac:dyDescent="0.2">
      <c r="A83" s="63" t="s">
        <v>76</v>
      </c>
      <c r="B83" s="63"/>
      <c r="C83" s="73" t="str">
        <f>C72</f>
        <v>Benefícios Mensais e Diários</v>
      </c>
      <c r="D83" s="73"/>
      <c r="E83" s="73"/>
      <c r="F83" s="73"/>
      <c r="G83" s="73"/>
      <c r="H83" s="73"/>
      <c r="I83" s="73"/>
      <c r="J83" s="74">
        <f>J77</f>
        <v>821.49</v>
      </c>
      <c r="K83" s="74"/>
    </row>
    <row r="84" spans="1:14" x14ac:dyDescent="0.2">
      <c r="A84" s="50" t="s">
        <v>45</v>
      </c>
      <c r="B84" s="50"/>
      <c r="C84" s="50"/>
      <c r="D84" s="50"/>
      <c r="E84" s="50"/>
      <c r="F84" s="50"/>
      <c r="G84" s="50"/>
      <c r="H84" s="50"/>
      <c r="I84" s="50"/>
      <c r="J84" s="75">
        <f>SUM(J81:K83)</f>
        <v>2808.5357877120005</v>
      </c>
      <c r="K84" s="75"/>
    </row>
    <row r="86" spans="1:14" x14ac:dyDescent="0.2">
      <c r="A86" s="72" t="s">
        <v>90</v>
      </c>
      <c r="B86" s="72"/>
      <c r="C86" s="72"/>
      <c r="D86" s="72"/>
      <c r="E86" s="72"/>
      <c r="F86" s="72"/>
      <c r="G86" s="72"/>
      <c r="H86" s="72"/>
      <c r="I86" s="72"/>
      <c r="J86" s="72"/>
      <c r="K86" s="72"/>
    </row>
    <row r="87" spans="1:14" x14ac:dyDescent="0.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</row>
    <row r="88" spans="1:14" x14ac:dyDescent="0.2">
      <c r="A88" s="50">
        <v>3</v>
      </c>
      <c r="B88" s="50"/>
      <c r="C88" s="50" t="s">
        <v>91</v>
      </c>
      <c r="D88" s="50"/>
      <c r="E88" s="50"/>
      <c r="F88" s="50"/>
      <c r="G88" s="50"/>
      <c r="H88" s="50"/>
      <c r="I88" s="4" t="s">
        <v>50</v>
      </c>
      <c r="J88" s="50" t="s">
        <v>36</v>
      </c>
      <c r="K88" s="50"/>
    </row>
    <row r="89" spans="1:14" x14ac:dyDescent="0.2">
      <c r="A89" s="63" t="s">
        <v>7</v>
      </c>
      <c r="B89" s="63"/>
      <c r="C89" s="73" t="s">
        <v>92</v>
      </c>
      <c r="D89" s="73"/>
      <c r="E89" s="73"/>
      <c r="F89" s="73"/>
      <c r="G89" s="73"/>
      <c r="H89" s="73"/>
      <c r="I89" s="10">
        <v>4.5999999999999999E-3</v>
      </c>
      <c r="J89" s="74">
        <f>$J$49*I89</f>
        <v>14.116848000000001</v>
      </c>
      <c r="K89" s="74"/>
      <c r="M89" s="1" t="s">
        <v>93</v>
      </c>
      <c r="N89" s="1" t="s">
        <v>94</v>
      </c>
    </row>
    <row r="90" spans="1:14" x14ac:dyDescent="0.2">
      <c r="A90" s="63" t="s">
        <v>9</v>
      </c>
      <c r="B90" s="63"/>
      <c r="C90" s="73" t="s">
        <v>95</v>
      </c>
      <c r="D90" s="73"/>
      <c r="E90" s="73"/>
      <c r="F90" s="73"/>
      <c r="G90" s="73"/>
      <c r="H90" s="73"/>
      <c r="I90" s="10">
        <v>4.0000000000000002E-4</v>
      </c>
      <c r="J90" s="74">
        <f>$J$49*I90</f>
        <v>1.2275520000000002</v>
      </c>
      <c r="K90" s="74"/>
      <c r="M90" s="1" t="s">
        <v>96</v>
      </c>
    </row>
    <row r="91" spans="1:14" x14ac:dyDescent="0.2">
      <c r="A91" s="82" t="s">
        <v>12</v>
      </c>
      <c r="B91" s="83"/>
      <c r="C91" s="84" t="s">
        <v>179</v>
      </c>
      <c r="D91" s="85"/>
      <c r="E91" s="85"/>
      <c r="F91" s="85"/>
      <c r="G91" s="85"/>
      <c r="H91" s="68"/>
      <c r="I91" s="45">
        <f>((1+0.0833+0.0833+0.0278)*0.08)*0.4</f>
        <v>3.8220799999999999E-2</v>
      </c>
      <c r="J91" s="86">
        <f>J89*I91</f>
        <v>0.53955722403840001</v>
      </c>
      <c r="K91" s="87"/>
    </row>
    <row r="92" spans="1:14" x14ac:dyDescent="0.2">
      <c r="A92" s="63" t="s">
        <v>14</v>
      </c>
      <c r="B92" s="63"/>
      <c r="C92" s="73" t="s">
        <v>97</v>
      </c>
      <c r="D92" s="73"/>
      <c r="E92" s="73"/>
      <c r="F92" s="73"/>
      <c r="G92" s="73"/>
      <c r="H92" s="73"/>
      <c r="I92" s="10">
        <v>1.9400000000000001E-2</v>
      </c>
      <c r="J92" s="74">
        <f>$J$49*I92</f>
        <v>59.536272000000004</v>
      </c>
      <c r="K92" s="74"/>
      <c r="M92" s="1" t="s">
        <v>98</v>
      </c>
      <c r="N92" s="1" t="s">
        <v>99</v>
      </c>
    </row>
    <row r="93" spans="1:14" x14ac:dyDescent="0.2">
      <c r="A93" s="63" t="s">
        <v>41</v>
      </c>
      <c r="B93" s="63"/>
      <c r="C93" s="73" t="s">
        <v>100</v>
      </c>
      <c r="D93" s="73"/>
      <c r="E93" s="73"/>
      <c r="F93" s="73"/>
      <c r="G93" s="73"/>
      <c r="H93" s="73"/>
      <c r="I93" s="10">
        <v>7.1000000000000004E-3</v>
      </c>
      <c r="J93" s="74">
        <f>$J$49*I93</f>
        <v>21.789048000000001</v>
      </c>
      <c r="K93" s="74"/>
      <c r="M93" s="1" t="s">
        <v>101</v>
      </c>
    </row>
    <row r="94" spans="1:14" x14ac:dyDescent="0.2">
      <c r="A94" s="82" t="s">
        <v>67</v>
      </c>
      <c r="B94" s="83"/>
      <c r="C94" s="84" t="s">
        <v>180</v>
      </c>
      <c r="D94" s="85"/>
      <c r="E94" s="85"/>
      <c r="F94" s="85"/>
      <c r="G94" s="85"/>
      <c r="H94" s="68"/>
      <c r="I94" s="45">
        <f>((0.0194)*0.08)*0.4</f>
        <v>6.2080000000000002E-4</v>
      </c>
      <c r="J94" s="86">
        <f>J92*I94</f>
        <v>3.6960117657600003E-2</v>
      </c>
      <c r="K94" s="87"/>
    </row>
    <row r="95" spans="1:14" x14ac:dyDescent="0.2">
      <c r="A95" s="90" t="s">
        <v>45</v>
      </c>
      <c r="B95" s="91"/>
      <c r="C95" s="91"/>
      <c r="D95" s="91"/>
      <c r="E95" s="91"/>
      <c r="F95" s="91"/>
      <c r="G95" s="91"/>
      <c r="H95" s="92"/>
      <c r="I95" s="19">
        <f>SUM(I89:I93)</f>
        <v>6.9720799999999999E-2</v>
      </c>
      <c r="J95" s="75">
        <f>SUM(J89:K93)</f>
        <v>97.209277224038402</v>
      </c>
      <c r="K95" s="75"/>
    </row>
    <row r="97" spans="1:14" x14ac:dyDescent="0.2">
      <c r="A97" s="72" t="s">
        <v>102</v>
      </c>
      <c r="B97" s="72"/>
      <c r="C97" s="72"/>
      <c r="D97" s="72"/>
      <c r="E97" s="72"/>
      <c r="F97" s="72"/>
      <c r="G97" s="72"/>
      <c r="H97" s="72"/>
      <c r="I97" s="72"/>
      <c r="J97" s="72"/>
      <c r="K97" s="72"/>
    </row>
    <row r="100" spans="1:14" x14ac:dyDescent="0.2">
      <c r="A100" s="7" t="s">
        <v>103</v>
      </c>
      <c r="B100" s="7"/>
    </row>
    <row r="101" spans="1:14" x14ac:dyDescent="0.2">
      <c r="A101" s="50" t="s">
        <v>104</v>
      </c>
      <c r="B101" s="50"/>
      <c r="C101" s="50" t="s">
        <v>105</v>
      </c>
      <c r="D101" s="50"/>
      <c r="E101" s="50"/>
      <c r="F101" s="50"/>
      <c r="G101" s="50"/>
      <c r="H101" s="50"/>
      <c r="I101" s="4" t="s">
        <v>50</v>
      </c>
      <c r="J101" s="50" t="s">
        <v>36</v>
      </c>
      <c r="K101" s="50"/>
    </row>
    <row r="102" spans="1:14" x14ac:dyDescent="0.2">
      <c r="A102" s="63" t="s">
        <v>7</v>
      </c>
      <c r="B102" s="63"/>
      <c r="C102" s="73" t="s">
        <v>106</v>
      </c>
      <c r="D102" s="73"/>
      <c r="E102" s="73"/>
      <c r="F102" s="73"/>
      <c r="G102" s="73"/>
      <c r="H102" s="73"/>
      <c r="I102" s="10">
        <v>0.121</v>
      </c>
      <c r="J102" s="93">
        <f t="shared" ref="J102:J107" si="0">$J$49*I102</f>
        <v>371.33447999999999</v>
      </c>
      <c r="K102" s="93"/>
      <c r="M102" s="1" t="s">
        <v>107</v>
      </c>
      <c r="N102" s="1" t="s">
        <v>53</v>
      </c>
    </row>
    <row r="103" spans="1:14" x14ac:dyDescent="0.2">
      <c r="A103" s="63" t="s">
        <v>9</v>
      </c>
      <c r="B103" s="63"/>
      <c r="C103" s="73" t="s">
        <v>108</v>
      </c>
      <c r="D103" s="73"/>
      <c r="E103" s="73"/>
      <c r="F103" s="73"/>
      <c r="G103" s="73"/>
      <c r="H103" s="73"/>
      <c r="I103" s="10">
        <v>1.3899999999999999E-2</v>
      </c>
      <c r="J103" s="93">
        <f t="shared" si="0"/>
        <v>42.657432</v>
      </c>
      <c r="K103" s="93"/>
      <c r="M103" s="1" t="s">
        <v>109</v>
      </c>
      <c r="N103" s="1" t="s">
        <v>110</v>
      </c>
    </row>
    <row r="104" spans="1:14" x14ac:dyDescent="0.2">
      <c r="A104" s="63" t="s">
        <v>12</v>
      </c>
      <c r="B104" s="63"/>
      <c r="C104" s="73" t="s">
        <v>111</v>
      </c>
      <c r="D104" s="73"/>
      <c r="E104" s="73"/>
      <c r="F104" s="73"/>
      <c r="G104" s="73"/>
      <c r="H104" s="73"/>
      <c r="I104" s="10">
        <v>2.0000000000000001E-4</v>
      </c>
      <c r="J104" s="93">
        <f t="shared" si="0"/>
        <v>0.6137760000000001</v>
      </c>
      <c r="K104" s="93"/>
      <c r="M104" s="1" t="s">
        <v>112</v>
      </c>
      <c r="N104" s="1" t="s">
        <v>113</v>
      </c>
    </row>
    <row r="105" spans="1:14" x14ac:dyDescent="0.2">
      <c r="A105" s="63" t="s">
        <v>14</v>
      </c>
      <c r="B105" s="63"/>
      <c r="C105" s="73" t="s">
        <v>114</v>
      </c>
      <c r="D105" s="73"/>
      <c r="E105" s="73"/>
      <c r="F105" s="73"/>
      <c r="G105" s="73"/>
      <c r="H105" s="73"/>
      <c r="I105" s="10">
        <v>3.3E-3</v>
      </c>
      <c r="J105" s="93">
        <f t="shared" si="0"/>
        <v>10.127304000000001</v>
      </c>
      <c r="K105" s="93"/>
      <c r="M105" s="1" t="s">
        <v>115</v>
      </c>
      <c r="N105" s="1" t="s">
        <v>116</v>
      </c>
    </row>
    <row r="106" spans="1:14" x14ac:dyDescent="0.2">
      <c r="A106" s="63" t="s">
        <v>41</v>
      </c>
      <c r="B106" s="63"/>
      <c r="C106" s="73" t="s">
        <v>117</v>
      </c>
      <c r="D106" s="73"/>
      <c r="E106" s="73"/>
      <c r="F106" s="73"/>
      <c r="G106" s="73"/>
      <c r="H106" s="73"/>
      <c r="I106" s="10">
        <v>6.9999999999999999E-4</v>
      </c>
      <c r="J106" s="93">
        <f t="shared" si="0"/>
        <v>2.1482160000000001</v>
      </c>
      <c r="K106" s="93"/>
      <c r="M106" s="1" t="s">
        <v>118</v>
      </c>
      <c r="N106" s="1" t="s">
        <v>119</v>
      </c>
    </row>
    <row r="107" spans="1:14" x14ac:dyDescent="0.2">
      <c r="A107" s="63" t="s">
        <v>67</v>
      </c>
      <c r="B107" s="63"/>
      <c r="C107" s="73" t="s">
        <v>120</v>
      </c>
      <c r="D107" s="73"/>
      <c r="E107" s="73"/>
      <c r="F107" s="73"/>
      <c r="G107" s="73"/>
      <c r="H107" s="73"/>
      <c r="I107" s="10">
        <v>2.8E-3</v>
      </c>
      <c r="J107" s="93">
        <f t="shared" si="0"/>
        <v>8.5928640000000005</v>
      </c>
      <c r="K107" s="93"/>
      <c r="M107" s="1" t="s">
        <v>121</v>
      </c>
    </row>
    <row r="108" spans="1:14" x14ac:dyDescent="0.2">
      <c r="A108" s="50" t="s">
        <v>45</v>
      </c>
      <c r="B108" s="50"/>
      <c r="C108" s="50"/>
      <c r="D108" s="50"/>
      <c r="E108" s="50"/>
      <c r="F108" s="50"/>
      <c r="G108" s="50"/>
      <c r="H108" s="50"/>
      <c r="I108" s="11">
        <f>SUM(I102:I107)</f>
        <v>0.1419</v>
      </c>
      <c r="J108" s="94">
        <f>SUM(J102:K107)</f>
        <v>435.47407199999992</v>
      </c>
      <c r="K108" s="94"/>
    </row>
    <row r="110" spans="1:14" x14ac:dyDescent="0.2">
      <c r="A110" s="7" t="s">
        <v>122</v>
      </c>
      <c r="B110" s="7"/>
    </row>
    <row r="111" spans="1:14" x14ac:dyDescent="0.2">
      <c r="A111" s="50" t="s">
        <v>123</v>
      </c>
      <c r="B111" s="50"/>
      <c r="C111" s="50" t="s">
        <v>124</v>
      </c>
      <c r="D111" s="50"/>
      <c r="E111" s="50"/>
      <c r="F111" s="50"/>
      <c r="G111" s="50"/>
      <c r="H111" s="50"/>
      <c r="I111" s="50"/>
      <c r="J111" s="50" t="s">
        <v>36</v>
      </c>
      <c r="K111" s="50"/>
    </row>
    <row r="112" spans="1:14" x14ac:dyDescent="0.2">
      <c r="A112" s="63" t="s">
        <v>7</v>
      </c>
      <c r="B112" s="63"/>
      <c r="C112" s="73" t="s">
        <v>125</v>
      </c>
      <c r="D112" s="73"/>
      <c r="E112" s="73"/>
      <c r="F112" s="73"/>
      <c r="G112" s="73"/>
      <c r="H112" s="73"/>
      <c r="I112" s="73"/>
      <c r="J112" s="93">
        <f>((J49/220)*1.5)*15</f>
        <v>313.86272727272734</v>
      </c>
      <c r="K112" s="93"/>
      <c r="M112" s="1" t="s">
        <v>126</v>
      </c>
    </row>
    <row r="113" spans="1:13" x14ac:dyDescent="0.2">
      <c r="A113" s="50" t="s">
        <v>45</v>
      </c>
      <c r="B113" s="50"/>
      <c r="C113" s="50"/>
      <c r="D113" s="50"/>
      <c r="E113" s="50"/>
      <c r="F113" s="50"/>
      <c r="G113" s="50"/>
      <c r="H113" s="50"/>
      <c r="I113" s="50"/>
      <c r="J113" s="94">
        <f>SUM(J112)</f>
        <v>313.86272727272734</v>
      </c>
      <c r="K113" s="94"/>
    </row>
    <row r="115" spans="1:13" x14ac:dyDescent="0.2">
      <c r="A115" s="7" t="s">
        <v>127</v>
      </c>
      <c r="B115" s="7"/>
    </row>
    <row r="116" spans="1:13" x14ac:dyDescent="0.2">
      <c r="A116" s="50">
        <v>4</v>
      </c>
      <c r="B116" s="50"/>
      <c r="C116" s="50" t="s">
        <v>128</v>
      </c>
      <c r="D116" s="50"/>
      <c r="E116" s="50"/>
      <c r="F116" s="50"/>
      <c r="G116" s="50"/>
      <c r="H116" s="50"/>
      <c r="I116" s="50"/>
      <c r="J116" s="50" t="s">
        <v>36</v>
      </c>
      <c r="K116" s="50"/>
    </row>
    <row r="117" spans="1:13" x14ac:dyDescent="0.2">
      <c r="A117" s="63" t="s">
        <v>104</v>
      </c>
      <c r="B117" s="63"/>
      <c r="C117" s="73" t="s">
        <v>129</v>
      </c>
      <c r="D117" s="73"/>
      <c r="E117" s="73"/>
      <c r="F117" s="73"/>
      <c r="G117" s="73"/>
      <c r="H117" s="73"/>
      <c r="I117" s="73"/>
      <c r="J117" s="74">
        <f>J108</f>
        <v>435.47407199999992</v>
      </c>
      <c r="K117" s="74"/>
    </row>
    <row r="118" spans="1:13" x14ac:dyDescent="0.2">
      <c r="A118" s="63" t="s">
        <v>123</v>
      </c>
      <c r="B118" s="63"/>
      <c r="C118" s="73" t="s">
        <v>124</v>
      </c>
      <c r="D118" s="73"/>
      <c r="E118" s="73"/>
      <c r="F118" s="73"/>
      <c r="G118" s="73"/>
      <c r="H118" s="73"/>
      <c r="I118" s="73"/>
      <c r="J118" s="74">
        <f>J113</f>
        <v>313.86272727272734</v>
      </c>
      <c r="K118" s="74"/>
    </row>
    <row r="119" spans="1:13" x14ac:dyDescent="0.2">
      <c r="A119" s="50" t="s">
        <v>45</v>
      </c>
      <c r="B119" s="50"/>
      <c r="C119" s="50"/>
      <c r="D119" s="50"/>
      <c r="E119" s="50"/>
      <c r="F119" s="50"/>
      <c r="G119" s="50"/>
      <c r="H119" s="50"/>
      <c r="I119" s="50"/>
      <c r="J119" s="75">
        <f>SUM(J117:K118)</f>
        <v>749.33679927272726</v>
      </c>
      <c r="K119" s="75"/>
    </row>
    <row r="121" spans="1:13" x14ac:dyDescent="0.2">
      <c r="A121" s="72" t="s">
        <v>130</v>
      </c>
      <c r="B121" s="72"/>
      <c r="C121" s="72"/>
      <c r="D121" s="72"/>
      <c r="E121" s="72"/>
      <c r="F121" s="72"/>
      <c r="G121" s="72"/>
      <c r="H121" s="72"/>
      <c r="I121" s="72"/>
      <c r="J121" s="72"/>
      <c r="K121" s="72"/>
    </row>
    <row r="122" spans="1:13" x14ac:dyDescent="0.2">
      <c r="A122" s="7"/>
      <c r="B122" s="7"/>
    </row>
    <row r="123" spans="1:13" x14ac:dyDescent="0.2">
      <c r="A123" s="50">
        <v>5</v>
      </c>
      <c r="B123" s="50"/>
      <c r="C123" s="50" t="s">
        <v>131</v>
      </c>
      <c r="D123" s="50"/>
      <c r="E123" s="50"/>
      <c r="F123" s="50"/>
      <c r="G123" s="50"/>
      <c r="H123" s="50"/>
      <c r="I123" s="50"/>
      <c r="J123" s="50" t="s">
        <v>36</v>
      </c>
      <c r="K123" s="50"/>
    </row>
    <row r="124" spans="1:13" x14ac:dyDescent="0.2">
      <c r="A124" s="63" t="s">
        <v>7</v>
      </c>
      <c r="B124" s="63"/>
      <c r="C124" s="73" t="s">
        <v>132</v>
      </c>
      <c r="D124" s="73"/>
      <c r="E124" s="73"/>
      <c r="F124" s="73"/>
      <c r="G124" s="73"/>
      <c r="H124" s="73"/>
      <c r="I124" s="73"/>
      <c r="J124" s="93">
        <v>968.34</v>
      </c>
      <c r="K124" s="93"/>
    </row>
    <row r="125" spans="1:13" x14ac:dyDescent="0.2">
      <c r="A125" s="63" t="s">
        <v>9</v>
      </c>
      <c r="B125" s="63"/>
      <c r="C125" s="73" t="s">
        <v>133</v>
      </c>
      <c r="D125" s="73"/>
      <c r="E125" s="73"/>
      <c r="F125" s="73"/>
      <c r="G125" s="73"/>
      <c r="H125" s="73"/>
      <c r="I125" s="73"/>
      <c r="J125" s="93">
        <v>57.56</v>
      </c>
      <c r="K125" s="93"/>
      <c r="M125" s="1" t="s">
        <v>134</v>
      </c>
    </row>
    <row r="126" spans="1:13" x14ac:dyDescent="0.2">
      <c r="A126" s="63" t="s">
        <v>12</v>
      </c>
      <c r="B126" s="63"/>
      <c r="C126" s="73" t="s">
        <v>135</v>
      </c>
      <c r="D126" s="73"/>
      <c r="E126" s="73"/>
      <c r="F126" s="73"/>
      <c r="G126" s="73"/>
      <c r="H126" s="73"/>
      <c r="I126" s="73"/>
      <c r="J126" s="93"/>
      <c r="K126" s="93"/>
    </row>
    <row r="127" spans="1:13" x14ac:dyDescent="0.2">
      <c r="A127" s="63" t="s">
        <v>14</v>
      </c>
      <c r="B127" s="63"/>
      <c r="C127" s="73" t="s">
        <v>136</v>
      </c>
      <c r="D127" s="73"/>
      <c r="E127" s="73"/>
      <c r="F127" s="73"/>
      <c r="G127" s="73"/>
      <c r="H127" s="73"/>
      <c r="I127" s="73"/>
      <c r="J127" s="74"/>
      <c r="K127" s="74"/>
    </row>
    <row r="128" spans="1:13" x14ac:dyDescent="0.2">
      <c r="A128" s="63" t="s">
        <v>41</v>
      </c>
      <c r="B128" s="63"/>
      <c r="C128" s="73" t="s">
        <v>44</v>
      </c>
      <c r="D128" s="73"/>
      <c r="E128" s="73"/>
      <c r="F128" s="73"/>
      <c r="G128" s="73"/>
      <c r="H128" s="73"/>
      <c r="I128" s="73"/>
      <c r="J128" s="93"/>
      <c r="K128" s="93"/>
    </row>
    <row r="129" spans="1:11" x14ac:dyDescent="0.2">
      <c r="A129" s="50" t="s">
        <v>45</v>
      </c>
      <c r="B129" s="50"/>
      <c r="C129" s="50"/>
      <c r="D129" s="50"/>
      <c r="E129" s="50"/>
      <c r="F129" s="50"/>
      <c r="G129" s="50"/>
      <c r="H129" s="50"/>
      <c r="I129" s="50"/>
      <c r="J129" s="94">
        <f>SUM(J124:K128)</f>
        <v>1025.9000000000001</v>
      </c>
      <c r="K129" s="94"/>
    </row>
    <row r="131" spans="1:11" x14ac:dyDescent="0.2">
      <c r="A131" s="72" t="s">
        <v>137</v>
      </c>
      <c r="B131" s="72"/>
      <c r="C131" s="72"/>
      <c r="D131" s="72"/>
      <c r="E131" s="72"/>
      <c r="F131" s="72"/>
      <c r="G131" s="72"/>
      <c r="H131" s="72"/>
      <c r="I131" s="72"/>
      <c r="J131" s="72"/>
      <c r="K131" s="72"/>
    </row>
    <row r="132" spans="1:11" x14ac:dyDescent="0.2">
      <c r="A132" s="7"/>
      <c r="B132" s="7"/>
    </row>
    <row r="133" spans="1:11" x14ac:dyDescent="0.2">
      <c r="A133" s="50">
        <v>6</v>
      </c>
      <c r="B133" s="50"/>
      <c r="C133" s="50" t="s">
        <v>138</v>
      </c>
      <c r="D133" s="50"/>
      <c r="E133" s="50"/>
      <c r="F133" s="50"/>
      <c r="G133" s="50"/>
      <c r="H133" s="50"/>
      <c r="I133" s="4" t="s">
        <v>50</v>
      </c>
      <c r="J133" s="50" t="s">
        <v>36</v>
      </c>
      <c r="K133" s="50"/>
    </row>
    <row r="134" spans="1:11" x14ac:dyDescent="0.2">
      <c r="A134" s="63" t="s">
        <v>7</v>
      </c>
      <c r="B134" s="63"/>
      <c r="C134" s="73" t="s">
        <v>139</v>
      </c>
      <c r="D134" s="73"/>
      <c r="E134" s="73"/>
      <c r="F134" s="73"/>
      <c r="G134" s="73"/>
      <c r="H134" s="73"/>
      <c r="I134" s="10">
        <v>6.8699999999999997E-2</v>
      </c>
      <c r="J134" s="95">
        <f>J153*I134</f>
        <v>532.41551007114219</v>
      </c>
      <c r="K134" s="95"/>
    </row>
    <row r="135" spans="1:11" x14ac:dyDescent="0.2">
      <c r="A135" s="80" t="s">
        <v>9</v>
      </c>
      <c r="B135" s="80"/>
      <c r="C135" s="81" t="s">
        <v>140</v>
      </c>
      <c r="D135" s="81"/>
      <c r="E135" s="81"/>
      <c r="F135" s="81"/>
      <c r="G135" s="81"/>
      <c r="H135" s="81"/>
      <c r="I135" s="20">
        <v>7.3300000000000004E-2</v>
      </c>
      <c r="J135" s="95">
        <f>(J153+J134)*I135</f>
        <v>607.09093153471724</v>
      </c>
      <c r="K135" s="95"/>
    </row>
    <row r="136" spans="1:11" x14ac:dyDescent="0.2">
      <c r="A136" s="63" t="s">
        <v>12</v>
      </c>
      <c r="B136" s="63"/>
      <c r="C136" s="73" t="s">
        <v>141</v>
      </c>
      <c r="D136" s="73"/>
      <c r="E136" s="73"/>
      <c r="F136" s="73"/>
      <c r="G136" s="73"/>
      <c r="H136" s="73"/>
      <c r="I136" s="5"/>
      <c r="J136" s="95"/>
      <c r="K136" s="95"/>
    </row>
    <row r="137" spans="1:11" x14ac:dyDescent="0.2">
      <c r="A137" s="63"/>
      <c r="B137" s="63"/>
      <c r="C137" s="73" t="s">
        <v>142</v>
      </c>
      <c r="D137" s="73"/>
      <c r="E137" s="73"/>
      <c r="F137" s="73"/>
      <c r="G137" s="73"/>
      <c r="H137" s="73"/>
      <c r="I137" s="5"/>
      <c r="J137" s="95"/>
      <c r="K137" s="95"/>
    </row>
    <row r="138" spans="1:11" x14ac:dyDescent="0.2">
      <c r="A138" s="21"/>
      <c r="B138" s="22"/>
      <c r="C138" s="84" t="s">
        <v>143</v>
      </c>
      <c r="D138" s="84"/>
      <c r="E138" s="84"/>
      <c r="F138" s="84"/>
      <c r="G138" s="84"/>
      <c r="H138" s="84"/>
      <c r="I138" s="10">
        <v>0.05</v>
      </c>
      <c r="J138" s="95">
        <f>J153*I138</f>
        <v>387.4930932104383</v>
      </c>
      <c r="K138" s="95"/>
    </row>
    <row r="139" spans="1:11" x14ac:dyDescent="0.2">
      <c r="A139" s="21"/>
      <c r="B139" s="22"/>
      <c r="C139" s="84" t="s">
        <v>144</v>
      </c>
      <c r="D139" s="84"/>
      <c r="E139" s="84"/>
      <c r="F139" s="84"/>
      <c r="G139" s="84"/>
      <c r="H139" s="84"/>
      <c r="I139" s="10">
        <v>1.6500000000000001E-2</v>
      </c>
      <c r="J139" s="95">
        <f>J153*I139</f>
        <v>127.87272075944465</v>
      </c>
      <c r="K139" s="95"/>
    </row>
    <row r="140" spans="1:11" x14ac:dyDescent="0.2">
      <c r="A140" s="21"/>
      <c r="B140" s="22"/>
      <c r="C140" s="84" t="s">
        <v>145</v>
      </c>
      <c r="D140" s="84"/>
      <c r="E140" s="84"/>
      <c r="F140" s="84"/>
      <c r="G140" s="84"/>
      <c r="H140" s="84"/>
      <c r="I140" s="10">
        <v>7.5999999999999998E-2</v>
      </c>
      <c r="J140" s="95">
        <f>J153*I140</f>
        <v>588.98950167986618</v>
      </c>
      <c r="K140" s="95"/>
    </row>
    <row r="141" spans="1:11" x14ac:dyDescent="0.2">
      <c r="A141" s="63"/>
      <c r="B141" s="63"/>
      <c r="C141" s="73" t="s">
        <v>146</v>
      </c>
      <c r="D141" s="73"/>
      <c r="E141" s="73"/>
      <c r="F141" s="73"/>
      <c r="G141" s="73"/>
      <c r="H141" s="73"/>
      <c r="I141" s="5"/>
      <c r="J141" s="95"/>
      <c r="K141" s="95"/>
    </row>
    <row r="142" spans="1:11" x14ac:dyDescent="0.2">
      <c r="A142" s="63"/>
      <c r="B142" s="63"/>
      <c r="C142" s="73" t="s">
        <v>147</v>
      </c>
      <c r="D142" s="73"/>
      <c r="E142" s="73"/>
      <c r="F142" s="73"/>
      <c r="G142" s="73"/>
      <c r="H142" s="73"/>
      <c r="I142" s="5"/>
      <c r="J142" s="95"/>
      <c r="K142" s="95"/>
    </row>
    <row r="143" spans="1:11" x14ac:dyDescent="0.2">
      <c r="A143" s="50" t="s">
        <v>45</v>
      </c>
      <c r="B143" s="50"/>
      <c r="C143" s="50"/>
      <c r="D143" s="50"/>
      <c r="E143" s="50"/>
      <c r="F143" s="50"/>
      <c r="G143" s="50"/>
      <c r="H143" s="50"/>
      <c r="I143" s="11">
        <f>SUM(I134:I140)</f>
        <v>0.28450000000000003</v>
      </c>
      <c r="J143" s="94">
        <f>SUM(J134:K142)</f>
        <v>2243.8617572556086</v>
      </c>
      <c r="K143" s="94"/>
    </row>
    <row r="145" spans="1:12" x14ac:dyDescent="0.2">
      <c r="A145" s="96" t="s">
        <v>148</v>
      </c>
      <c r="B145" s="96"/>
      <c r="C145" s="96"/>
      <c r="D145" s="96"/>
      <c r="E145" s="96"/>
      <c r="F145" s="96"/>
      <c r="G145" s="96"/>
      <c r="H145" s="96"/>
      <c r="I145" s="96"/>
      <c r="J145" s="96"/>
      <c r="K145" s="96"/>
    </row>
    <row r="147" spans="1:12" x14ac:dyDescent="0.2">
      <c r="A147" s="65"/>
      <c r="B147" s="65"/>
      <c r="C147" s="50" t="s">
        <v>149</v>
      </c>
      <c r="D147" s="50"/>
      <c r="E147" s="50"/>
      <c r="F147" s="50"/>
      <c r="G147" s="50"/>
      <c r="H147" s="50"/>
      <c r="I147" s="50"/>
      <c r="J147" s="50" t="s">
        <v>36</v>
      </c>
      <c r="K147" s="50"/>
    </row>
    <row r="148" spans="1:12" ht="17.25" customHeight="1" x14ac:dyDescent="0.2">
      <c r="A148" s="63" t="s">
        <v>7</v>
      </c>
      <c r="B148" s="63"/>
      <c r="C148" s="73" t="str">
        <f>A40</f>
        <v>Módulo 1 - Composição da Remuneração</v>
      </c>
      <c r="D148" s="73"/>
      <c r="E148" s="73"/>
      <c r="F148" s="73"/>
      <c r="G148" s="73"/>
      <c r="H148" s="73"/>
      <c r="I148" s="73"/>
      <c r="J148" s="74">
        <f>J49</f>
        <v>3068.88</v>
      </c>
      <c r="K148" s="74"/>
    </row>
    <row r="149" spans="1:12" ht="17.25" customHeight="1" x14ac:dyDescent="0.2">
      <c r="A149" s="63" t="s">
        <v>9</v>
      </c>
      <c r="B149" s="63"/>
      <c r="C149" s="73" t="str">
        <f>A51</f>
        <v>Módulo 2 - Encargos e Benefícios Anuais, Mensais e Diários</v>
      </c>
      <c r="D149" s="73"/>
      <c r="E149" s="73"/>
      <c r="F149" s="73"/>
      <c r="G149" s="73"/>
      <c r="H149" s="73"/>
      <c r="I149" s="73"/>
      <c r="J149" s="74">
        <f>J84</f>
        <v>2808.5357877120005</v>
      </c>
      <c r="K149" s="74"/>
    </row>
    <row r="150" spans="1:12" ht="17.25" customHeight="1" x14ac:dyDescent="0.2">
      <c r="A150" s="63" t="s">
        <v>12</v>
      </c>
      <c r="B150" s="63"/>
      <c r="C150" s="73" t="str">
        <f>A86</f>
        <v>Módulo 3 - Provisão para Rescisão</v>
      </c>
      <c r="D150" s="73"/>
      <c r="E150" s="73"/>
      <c r="F150" s="73"/>
      <c r="G150" s="73"/>
      <c r="H150" s="73"/>
      <c r="I150" s="73"/>
      <c r="J150" s="74">
        <f>J95</f>
        <v>97.209277224038402</v>
      </c>
      <c r="K150" s="74"/>
    </row>
    <row r="151" spans="1:12" ht="17.25" customHeight="1" x14ac:dyDescent="0.2">
      <c r="A151" s="63" t="s">
        <v>14</v>
      </c>
      <c r="B151" s="63"/>
      <c r="C151" s="73" t="str">
        <f>A97</f>
        <v>Módulo 4 - Custo de Reposição do Profissional Ausente</v>
      </c>
      <c r="D151" s="73"/>
      <c r="E151" s="73"/>
      <c r="F151" s="73"/>
      <c r="G151" s="73"/>
      <c r="H151" s="73"/>
      <c r="I151" s="73"/>
      <c r="J151" s="74">
        <f>J119</f>
        <v>749.33679927272726</v>
      </c>
      <c r="K151" s="74"/>
    </row>
    <row r="152" spans="1:12" ht="17.25" customHeight="1" x14ac:dyDescent="0.2">
      <c r="A152" s="63" t="s">
        <v>41</v>
      </c>
      <c r="B152" s="63"/>
      <c r="C152" s="73" t="str">
        <f>A121</f>
        <v>Módulo 5 - Insumos Diversos</v>
      </c>
      <c r="D152" s="73"/>
      <c r="E152" s="73"/>
      <c r="F152" s="73"/>
      <c r="G152" s="73"/>
      <c r="H152" s="73"/>
      <c r="I152" s="73"/>
      <c r="J152" s="74">
        <f>J129</f>
        <v>1025.9000000000001</v>
      </c>
      <c r="K152" s="74"/>
    </row>
    <row r="153" spans="1:12" ht="17.25" customHeight="1" x14ac:dyDescent="0.2">
      <c r="A153" s="97" t="s">
        <v>150</v>
      </c>
      <c r="B153" s="97"/>
      <c r="C153" s="97"/>
      <c r="D153" s="97"/>
      <c r="E153" s="97"/>
      <c r="F153" s="97"/>
      <c r="G153" s="97"/>
      <c r="H153" s="97"/>
      <c r="I153" s="97"/>
      <c r="J153" s="74">
        <f>SUM(J148:K152)</f>
        <v>7749.8618642087658</v>
      </c>
      <c r="K153" s="74"/>
    </row>
    <row r="154" spans="1:12" ht="17.25" customHeight="1" x14ac:dyDescent="0.2">
      <c r="A154" s="63" t="s">
        <v>67</v>
      </c>
      <c r="B154" s="63"/>
      <c r="C154" s="73" t="str">
        <f>A131</f>
        <v>Módulo 6 - Custos Indiretos, Tributos e Lucro</v>
      </c>
      <c r="D154" s="73"/>
      <c r="E154" s="73"/>
      <c r="F154" s="73"/>
      <c r="G154" s="73"/>
      <c r="H154" s="73"/>
      <c r="I154" s="73"/>
      <c r="J154" s="98">
        <f>J143</f>
        <v>2243.8617572556086</v>
      </c>
      <c r="K154" s="74"/>
    </row>
    <row r="155" spans="1:12" ht="17.25" customHeight="1" x14ac:dyDescent="0.2">
      <c r="A155" s="50" t="s">
        <v>151</v>
      </c>
      <c r="B155" s="50"/>
      <c r="C155" s="50"/>
      <c r="D155" s="50"/>
      <c r="E155" s="50"/>
      <c r="F155" s="50"/>
      <c r="G155" s="50"/>
      <c r="H155" s="50"/>
      <c r="I155" s="90"/>
      <c r="J155" s="47"/>
      <c r="K155" s="46">
        <f>J153+J154</f>
        <v>9993.7236214643744</v>
      </c>
      <c r="L155" s="14"/>
    </row>
    <row r="156" spans="1:12" ht="16.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100"/>
      <c r="K156" s="99"/>
    </row>
    <row r="160" spans="1:12" ht="15" x14ac:dyDescent="0.2">
      <c r="A160" s="41" t="s">
        <v>168</v>
      </c>
      <c r="I160" s="23"/>
      <c r="K160" s="24"/>
      <c r="L160" s="25"/>
    </row>
    <row r="161" spans="1:12" ht="17.25" x14ac:dyDescent="0.3">
      <c r="A161" s="42" t="s">
        <v>169</v>
      </c>
      <c r="K161" s="25"/>
      <c r="L161" s="25"/>
    </row>
    <row r="162" spans="1:12" x14ac:dyDescent="0.2">
      <c r="A162"/>
    </row>
    <row r="163" spans="1:12" x14ac:dyDescent="0.2">
      <c r="A163"/>
    </row>
    <row r="164" spans="1:12" x14ac:dyDescent="0.2">
      <c r="A164"/>
    </row>
    <row r="165" spans="1:12" x14ac:dyDescent="0.2">
      <c r="A165"/>
    </row>
    <row r="166" spans="1:12" ht="15" x14ac:dyDescent="0.2">
      <c r="A166" s="41" t="s">
        <v>172</v>
      </c>
    </row>
    <row r="167" spans="1:12" ht="17.25" x14ac:dyDescent="0.3">
      <c r="A167" s="42" t="s">
        <v>173</v>
      </c>
    </row>
  </sheetData>
  <mergeCells count="301">
    <mergeCell ref="A153:I153"/>
    <mergeCell ref="J153:K153"/>
    <mergeCell ref="A154:B154"/>
    <mergeCell ref="C154:I154"/>
    <mergeCell ref="J154:K154"/>
    <mergeCell ref="A155:I155"/>
    <mergeCell ref="A156:K156"/>
    <mergeCell ref="A150:B150"/>
    <mergeCell ref="C150:I150"/>
    <mergeCell ref="J150:K150"/>
    <mergeCell ref="A151:B151"/>
    <mergeCell ref="C151:I151"/>
    <mergeCell ref="J151:K151"/>
    <mergeCell ref="A152:B152"/>
    <mergeCell ref="C152:I152"/>
    <mergeCell ref="J152:K152"/>
    <mergeCell ref="A147:B147"/>
    <mergeCell ref="C147:I147"/>
    <mergeCell ref="J147:K147"/>
    <mergeCell ref="A148:B148"/>
    <mergeCell ref="C148:I148"/>
    <mergeCell ref="J148:K148"/>
    <mergeCell ref="A149:B149"/>
    <mergeCell ref="C149:I149"/>
    <mergeCell ref="J149:K149"/>
    <mergeCell ref="A141:B141"/>
    <mergeCell ref="C141:H141"/>
    <mergeCell ref="J141:K141"/>
    <mergeCell ref="A142:B142"/>
    <mergeCell ref="C142:H142"/>
    <mergeCell ref="J142:K142"/>
    <mergeCell ref="A143:H143"/>
    <mergeCell ref="J143:K143"/>
    <mergeCell ref="A145:K145"/>
    <mergeCell ref="A137:B137"/>
    <mergeCell ref="C137:H137"/>
    <mergeCell ref="J137:K137"/>
    <mergeCell ref="C138:H138"/>
    <mergeCell ref="J138:K138"/>
    <mergeCell ref="C139:H139"/>
    <mergeCell ref="J139:K139"/>
    <mergeCell ref="C140:H140"/>
    <mergeCell ref="J140:K140"/>
    <mergeCell ref="A134:B134"/>
    <mergeCell ref="C134:H134"/>
    <mergeCell ref="J134:K134"/>
    <mergeCell ref="A135:B135"/>
    <mergeCell ref="C135:H135"/>
    <mergeCell ref="J135:K135"/>
    <mergeCell ref="A136:B136"/>
    <mergeCell ref="C136:H136"/>
    <mergeCell ref="J136:K136"/>
    <mergeCell ref="A128:B128"/>
    <mergeCell ref="C128:I128"/>
    <mergeCell ref="J128:K128"/>
    <mergeCell ref="A129:I129"/>
    <mergeCell ref="J129:K129"/>
    <mergeCell ref="A131:K131"/>
    <mergeCell ref="A133:B133"/>
    <mergeCell ref="C133:H133"/>
    <mergeCell ref="J133:K133"/>
    <mergeCell ref="A125:B125"/>
    <mergeCell ref="C125:I125"/>
    <mergeCell ref="J125:K125"/>
    <mergeCell ref="A126:B126"/>
    <mergeCell ref="C126:I126"/>
    <mergeCell ref="J126:K126"/>
    <mergeCell ref="A127:B127"/>
    <mergeCell ref="C127:I127"/>
    <mergeCell ref="J127:K127"/>
    <mergeCell ref="A119:I119"/>
    <mergeCell ref="J119:K119"/>
    <mergeCell ref="A121:K121"/>
    <mergeCell ref="A123:B123"/>
    <mergeCell ref="C123:I123"/>
    <mergeCell ref="J123:K123"/>
    <mergeCell ref="A124:B124"/>
    <mergeCell ref="C124:I124"/>
    <mergeCell ref="J124:K124"/>
    <mergeCell ref="A116:B116"/>
    <mergeCell ref="C116:I116"/>
    <mergeCell ref="J116:K116"/>
    <mergeCell ref="A117:B117"/>
    <mergeCell ref="C117:I117"/>
    <mergeCell ref="J117:K117"/>
    <mergeCell ref="A118:B118"/>
    <mergeCell ref="C118:I118"/>
    <mergeCell ref="J118:K118"/>
    <mergeCell ref="A108:H108"/>
    <mergeCell ref="J108:K108"/>
    <mergeCell ref="A111:B111"/>
    <mergeCell ref="C111:I111"/>
    <mergeCell ref="J111:K111"/>
    <mergeCell ref="A112:B112"/>
    <mergeCell ref="C112:I112"/>
    <mergeCell ref="J112:K112"/>
    <mergeCell ref="A113:I113"/>
    <mergeCell ref="J113:K113"/>
    <mergeCell ref="A105:B105"/>
    <mergeCell ref="C105:H105"/>
    <mergeCell ref="J105:K105"/>
    <mergeCell ref="A106:B106"/>
    <mergeCell ref="C106:H106"/>
    <mergeCell ref="J106:K106"/>
    <mergeCell ref="A107:B107"/>
    <mergeCell ref="C107:H107"/>
    <mergeCell ref="J107:K107"/>
    <mergeCell ref="A102:B102"/>
    <mergeCell ref="C102:H102"/>
    <mergeCell ref="J102:K102"/>
    <mergeCell ref="A103:B103"/>
    <mergeCell ref="C103:H103"/>
    <mergeCell ref="J103:K103"/>
    <mergeCell ref="A104:B104"/>
    <mergeCell ref="C104:H104"/>
    <mergeCell ref="J104:K104"/>
    <mergeCell ref="A92:B92"/>
    <mergeCell ref="C92:H92"/>
    <mergeCell ref="J92:K92"/>
    <mergeCell ref="A93:B93"/>
    <mergeCell ref="C93:H93"/>
    <mergeCell ref="J93:K93"/>
    <mergeCell ref="J95:K95"/>
    <mergeCell ref="A97:K97"/>
    <mergeCell ref="A101:B101"/>
    <mergeCell ref="C101:H101"/>
    <mergeCell ref="J101:K101"/>
    <mergeCell ref="A95:H95"/>
    <mergeCell ref="A88:B88"/>
    <mergeCell ref="C88:H88"/>
    <mergeCell ref="J88:K88"/>
    <mergeCell ref="A89:B89"/>
    <mergeCell ref="C89:H89"/>
    <mergeCell ref="J89:K89"/>
    <mergeCell ref="A90:B90"/>
    <mergeCell ref="C90:H90"/>
    <mergeCell ref="J90:K90"/>
    <mergeCell ref="A82:B82"/>
    <mergeCell ref="C82:I82"/>
    <mergeCell ref="J82:K82"/>
    <mergeCell ref="A83:B83"/>
    <mergeCell ref="C83:I83"/>
    <mergeCell ref="J83:K83"/>
    <mergeCell ref="A84:I84"/>
    <mergeCell ref="J84:K84"/>
    <mergeCell ref="A86:K86"/>
    <mergeCell ref="A76:B76"/>
    <mergeCell ref="C76:H76"/>
    <mergeCell ref="J76:K76"/>
    <mergeCell ref="A77:I77"/>
    <mergeCell ref="J77:K77"/>
    <mergeCell ref="A80:B80"/>
    <mergeCell ref="C80:I80"/>
    <mergeCell ref="J80:K80"/>
    <mergeCell ref="A81:B81"/>
    <mergeCell ref="C81:I81"/>
    <mergeCell ref="J81:K81"/>
    <mergeCell ref="A73:B73"/>
    <mergeCell ref="C73:H73"/>
    <mergeCell ref="J73:K73"/>
    <mergeCell ref="A74:B74"/>
    <mergeCell ref="C74:H74"/>
    <mergeCell ref="J74:K74"/>
    <mergeCell ref="A75:B75"/>
    <mergeCell ref="C75:H75"/>
    <mergeCell ref="J75:K75"/>
    <mergeCell ref="A68:B68"/>
    <mergeCell ref="C68:G68"/>
    <mergeCell ref="H68:I68"/>
    <mergeCell ref="J68:K68"/>
    <mergeCell ref="A69:G69"/>
    <mergeCell ref="H69:I69"/>
    <mergeCell ref="J69:K69"/>
    <mergeCell ref="A72:B72"/>
    <mergeCell ref="C72:H72"/>
    <mergeCell ref="J72:K72"/>
    <mergeCell ref="A65:B65"/>
    <mergeCell ref="C65:G65"/>
    <mergeCell ref="H65:I65"/>
    <mergeCell ref="J65:K65"/>
    <mergeCell ref="A66:B66"/>
    <mergeCell ref="C66:G66"/>
    <mergeCell ref="H66:I66"/>
    <mergeCell ref="J66:K66"/>
    <mergeCell ref="A67:B67"/>
    <mergeCell ref="C67:G67"/>
    <mergeCell ref="H67:I67"/>
    <mergeCell ref="J67:K67"/>
    <mergeCell ref="A62:B62"/>
    <mergeCell ref="C62:G62"/>
    <mergeCell ref="H62:I62"/>
    <mergeCell ref="J62:K62"/>
    <mergeCell ref="A63:B63"/>
    <mergeCell ref="C63:G63"/>
    <mergeCell ref="H63:I63"/>
    <mergeCell ref="J63:K63"/>
    <mergeCell ref="A64:B64"/>
    <mergeCell ref="C64:G64"/>
    <mergeCell ref="H64:I64"/>
    <mergeCell ref="J64:K64"/>
    <mergeCell ref="A57:H57"/>
    <mergeCell ref="J57:K57"/>
    <mergeCell ref="A59:K59"/>
    <mergeCell ref="A60:B60"/>
    <mergeCell ref="C60:G60"/>
    <mergeCell ref="H60:I60"/>
    <mergeCell ref="J60:K60"/>
    <mergeCell ref="A61:B61"/>
    <mergeCell ref="C61:G61"/>
    <mergeCell ref="H61:I61"/>
    <mergeCell ref="J61:K61"/>
    <mergeCell ref="A53:K53"/>
    <mergeCell ref="A54:B54"/>
    <mergeCell ref="J54:K54"/>
    <mergeCell ref="A55:B55"/>
    <mergeCell ref="C55:H55"/>
    <mergeCell ref="J55:K55"/>
    <mergeCell ref="A56:B56"/>
    <mergeCell ref="C56:H56"/>
    <mergeCell ref="J56:K56"/>
    <mergeCell ref="A47:B47"/>
    <mergeCell ref="C47:H47"/>
    <mergeCell ref="J47:K47"/>
    <mergeCell ref="A48:B48"/>
    <mergeCell ref="C48:H48"/>
    <mergeCell ref="J48:K48"/>
    <mergeCell ref="A49:I49"/>
    <mergeCell ref="J49:K49"/>
    <mergeCell ref="A51:K51"/>
    <mergeCell ref="A44:B44"/>
    <mergeCell ref="C44:H44"/>
    <mergeCell ref="J44:K44"/>
    <mergeCell ref="A45:B45"/>
    <mergeCell ref="C45:H45"/>
    <mergeCell ref="J45:K45"/>
    <mergeCell ref="A46:B46"/>
    <mergeCell ref="C46:H46"/>
    <mergeCell ref="J46:K46"/>
    <mergeCell ref="A38:B38"/>
    <mergeCell ref="C38:H38"/>
    <mergeCell ref="I38:K38"/>
    <mergeCell ref="A40:K40"/>
    <mergeCell ref="A42:B42"/>
    <mergeCell ref="C42:I42"/>
    <mergeCell ref="J42:K42"/>
    <mergeCell ref="A43:B43"/>
    <mergeCell ref="C43:I43"/>
    <mergeCell ref="J43:K43"/>
    <mergeCell ref="A35:B35"/>
    <mergeCell ref="C35:H35"/>
    <mergeCell ref="I35:K35"/>
    <mergeCell ref="A36:B36"/>
    <mergeCell ref="C36:H36"/>
    <mergeCell ref="I36:K36"/>
    <mergeCell ref="A37:B37"/>
    <mergeCell ref="C37:H37"/>
    <mergeCell ref="I37:K37"/>
    <mergeCell ref="A28:D28"/>
    <mergeCell ref="E28:G28"/>
    <mergeCell ref="H28:K28"/>
    <mergeCell ref="A32:K32"/>
    <mergeCell ref="A33:B33"/>
    <mergeCell ref="C33:H33"/>
    <mergeCell ref="I33:K33"/>
    <mergeCell ref="A34:B34"/>
    <mergeCell ref="C34:H34"/>
    <mergeCell ref="I34:K34"/>
    <mergeCell ref="A21:B21"/>
    <mergeCell ref="C21:G21"/>
    <mergeCell ref="H21:K21"/>
    <mergeCell ref="A24:K24"/>
    <mergeCell ref="A26:D26"/>
    <mergeCell ref="E26:G26"/>
    <mergeCell ref="H26:K26"/>
    <mergeCell ref="A27:D27"/>
    <mergeCell ref="E27:G27"/>
    <mergeCell ref="H27:K27"/>
    <mergeCell ref="C91:H91"/>
    <mergeCell ref="A91:B91"/>
    <mergeCell ref="A94:B94"/>
    <mergeCell ref="C94:H94"/>
    <mergeCell ref="J91:K91"/>
    <mergeCell ref="J94:K94"/>
    <mergeCell ref="A7:K7"/>
    <mergeCell ref="A8:K8"/>
    <mergeCell ref="A10:C10"/>
    <mergeCell ref="D10:F10"/>
    <mergeCell ref="A11:C11"/>
    <mergeCell ref="D11:F11"/>
    <mergeCell ref="B13:D13"/>
    <mergeCell ref="F13:G13"/>
    <mergeCell ref="A15:K15"/>
    <mergeCell ref="A18:B18"/>
    <mergeCell ref="C18:G18"/>
    <mergeCell ref="H18:K18"/>
    <mergeCell ref="A19:B19"/>
    <mergeCell ref="C19:G19"/>
    <mergeCell ref="H19:K19"/>
    <mergeCell ref="A20:B20"/>
    <mergeCell ref="C20:G20"/>
    <mergeCell ref="H20:K20"/>
  </mergeCells>
  <pageMargins left="0.51180555555555496" right="0.51180555555555496" top="0.78749999999999998" bottom="0.78749999999999998" header="0.51180555555555496" footer="0.51180555555555496"/>
  <pageSetup paperSize="9" scale="97" firstPageNumber="0" orientation="portrait" horizontalDpi="300" verticalDpi="300" r:id="rId1"/>
  <rowBreaks count="3" manualBreakCount="3">
    <brk id="39" max="10" man="1"/>
    <brk id="96" max="10" man="1"/>
    <brk id="143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7:AMJ167"/>
  <sheetViews>
    <sheetView showGridLines="0" view="pageBreakPreview" topLeftCell="A12" zoomScaleNormal="115" zoomScaleSheetLayoutView="100" zoomScalePageLayoutView="140" workbookViewId="0">
      <selection activeCell="A95" sqref="A95:H95"/>
    </sheetView>
  </sheetViews>
  <sheetFormatPr defaultColWidth="9.140625" defaultRowHeight="12.75" x14ac:dyDescent="0.2"/>
  <cols>
    <col min="1" max="1" width="4.140625" style="1" customWidth="1"/>
    <col min="2" max="2" width="3.140625" style="1" customWidth="1"/>
    <col min="3" max="3" width="9.140625" style="1"/>
    <col min="4" max="4" width="10.85546875" style="1" customWidth="1"/>
    <col min="5" max="8" width="9.140625" style="1"/>
    <col min="9" max="9" width="10.5703125" style="1" customWidth="1"/>
    <col min="10" max="10" width="9.140625" style="1"/>
    <col min="11" max="11" width="11" style="1" customWidth="1"/>
    <col min="12" max="12" width="12.140625" style="1" customWidth="1"/>
    <col min="13" max="13" width="40.5703125" style="1" customWidth="1"/>
    <col min="14" max="15" width="9.140625" style="1"/>
    <col min="16" max="16" width="10.5703125" style="1" customWidth="1"/>
    <col min="17" max="1024" width="9.140625" style="1"/>
  </cols>
  <sheetData>
    <row r="7" spans="1:11" ht="18" x14ac:dyDescent="0.2">
      <c r="A7" s="53" t="s">
        <v>176</v>
      </c>
      <c r="B7" s="53"/>
      <c r="C7" s="53"/>
      <c r="D7" s="53"/>
      <c r="E7" s="53"/>
      <c r="F7" s="53"/>
      <c r="G7" s="53"/>
      <c r="H7" s="53"/>
      <c r="I7" s="53"/>
      <c r="J7" s="53"/>
      <c r="K7" s="53"/>
    </row>
    <row r="8" spans="1:11" ht="18" x14ac:dyDescent="0.2">
      <c r="A8" s="53" t="s">
        <v>175</v>
      </c>
      <c r="B8" s="53"/>
      <c r="C8" s="53"/>
      <c r="D8" s="53"/>
      <c r="E8" s="53"/>
      <c r="F8" s="53"/>
      <c r="G8" s="53"/>
      <c r="H8" s="53"/>
      <c r="I8" s="53"/>
      <c r="J8" s="53"/>
      <c r="K8" s="53"/>
    </row>
    <row r="10" spans="1:11" ht="26.25" customHeight="1" x14ac:dyDescent="0.2">
      <c r="A10" s="54" t="s">
        <v>0</v>
      </c>
      <c r="B10" s="54"/>
      <c r="C10" s="54"/>
      <c r="D10" s="55" t="s">
        <v>1</v>
      </c>
      <c r="E10" s="55"/>
      <c r="F10" s="55"/>
    </row>
    <row r="11" spans="1:11" ht="26.25" customHeight="1" x14ac:dyDescent="0.2">
      <c r="A11" s="56" t="s">
        <v>2</v>
      </c>
      <c r="B11" s="56"/>
      <c r="C11" s="56"/>
      <c r="D11" s="57" t="s">
        <v>3</v>
      </c>
      <c r="E11" s="57"/>
      <c r="F11" s="57"/>
    </row>
    <row r="12" spans="1:11" ht="26.25" customHeight="1" x14ac:dyDescent="0.2"/>
    <row r="13" spans="1:11" ht="26.25" customHeight="1" x14ac:dyDescent="0.2">
      <c r="A13" s="2" t="s">
        <v>4</v>
      </c>
      <c r="B13" s="58"/>
      <c r="C13" s="58"/>
      <c r="D13" s="58"/>
      <c r="E13" s="3" t="s">
        <v>5</v>
      </c>
      <c r="F13" s="59"/>
      <c r="G13" s="59"/>
    </row>
    <row r="15" spans="1:11" x14ac:dyDescent="0.2">
      <c r="A15" s="60" t="s">
        <v>6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</row>
    <row r="18" spans="1:11" ht="21.75" customHeight="1" x14ac:dyDescent="0.2">
      <c r="A18" s="50" t="s">
        <v>7</v>
      </c>
      <c r="B18" s="50"/>
      <c r="C18" s="51" t="s">
        <v>8</v>
      </c>
      <c r="D18" s="51"/>
      <c r="E18" s="51"/>
      <c r="F18" s="51"/>
      <c r="G18" s="51"/>
      <c r="H18" s="52"/>
      <c r="I18" s="52"/>
      <c r="J18" s="52"/>
      <c r="K18" s="52"/>
    </row>
    <row r="19" spans="1:11" ht="21.75" customHeight="1" x14ac:dyDescent="0.2">
      <c r="A19" s="50" t="s">
        <v>9</v>
      </c>
      <c r="B19" s="50"/>
      <c r="C19" s="51" t="s">
        <v>10</v>
      </c>
      <c r="D19" s="51"/>
      <c r="E19" s="51"/>
      <c r="F19" s="51"/>
      <c r="G19" s="51"/>
      <c r="H19" s="52" t="s">
        <v>11</v>
      </c>
      <c r="I19" s="52"/>
      <c r="J19" s="52"/>
      <c r="K19" s="52"/>
    </row>
    <row r="20" spans="1:11" ht="21.75" customHeight="1" x14ac:dyDescent="0.2">
      <c r="A20" s="50" t="s">
        <v>12</v>
      </c>
      <c r="B20" s="50"/>
      <c r="C20" s="51" t="s">
        <v>13</v>
      </c>
      <c r="D20" s="51"/>
      <c r="E20" s="51"/>
      <c r="F20" s="51"/>
      <c r="G20" s="51"/>
      <c r="H20" s="52">
        <v>2024</v>
      </c>
      <c r="I20" s="52"/>
      <c r="J20" s="52"/>
      <c r="K20" s="52"/>
    </row>
    <row r="21" spans="1:11" ht="21.75" customHeight="1" x14ac:dyDescent="0.2">
      <c r="A21" s="50" t="s">
        <v>14</v>
      </c>
      <c r="B21" s="50"/>
      <c r="C21" s="51" t="s">
        <v>15</v>
      </c>
      <c r="D21" s="51"/>
      <c r="E21" s="51"/>
      <c r="F21" s="51"/>
      <c r="G21" s="51"/>
      <c r="H21" s="52" t="s">
        <v>16</v>
      </c>
      <c r="I21" s="52"/>
      <c r="J21" s="52"/>
      <c r="K21" s="52"/>
    </row>
    <row r="22" spans="1:11" x14ac:dyDescent="0.2">
      <c r="A22" s="6"/>
      <c r="B22" s="6"/>
    </row>
    <row r="24" spans="1:11" x14ac:dyDescent="0.2">
      <c r="A24" s="60" t="s">
        <v>17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</row>
    <row r="26" spans="1:11" ht="25.5" customHeight="1" x14ac:dyDescent="0.2">
      <c r="A26" s="50" t="s">
        <v>18</v>
      </c>
      <c r="B26" s="50"/>
      <c r="C26" s="50"/>
      <c r="D26" s="50"/>
      <c r="E26" s="50" t="s">
        <v>19</v>
      </c>
      <c r="F26" s="50"/>
      <c r="G26" s="50"/>
      <c r="H26" s="61" t="s">
        <v>20</v>
      </c>
      <c r="I26" s="61"/>
      <c r="J26" s="61"/>
      <c r="K26" s="61"/>
    </row>
    <row r="27" spans="1:11" ht="27.75" customHeight="1" x14ac:dyDescent="0.2">
      <c r="A27" s="62" t="s">
        <v>174</v>
      </c>
      <c r="B27" s="62"/>
      <c r="C27" s="62"/>
      <c r="D27" s="62"/>
      <c r="E27" s="63" t="s">
        <v>21</v>
      </c>
      <c r="F27" s="63"/>
      <c r="G27" s="63"/>
      <c r="H27" s="52">
        <v>1</v>
      </c>
      <c r="I27" s="52"/>
      <c r="J27" s="52"/>
      <c r="K27" s="52"/>
    </row>
    <row r="28" spans="1:11" x14ac:dyDescent="0.2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30" spans="1:11" x14ac:dyDescent="0.2">
      <c r="A30" s="7" t="s">
        <v>22</v>
      </c>
      <c r="B30" s="7"/>
    </row>
    <row r="31" spans="1:11" x14ac:dyDescent="0.2">
      <c r="A31" s="1" t="s">
        <v>23</v>
      </c>
    </row>
    <row r="32" spans="1:11" x14ac:dyDescent="0.2">
      <c r="A32" s="50" t="s">
        <v>24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</row>
    <row r="33" spans="1:11" ht="26.25" customHeight="1" x14ac:dyDescent="0.2">
      <c r="A33" s="65">
        <v>1</v>
      </c>
      <c r="B33" s="65"/>
      <c r="C33" s="66" t="s">
        <v>25</v>
      </c>
      <c r="D33" s="66"/>
      <c r="E33" s="66"/>
      <c r="F33" s="66"/>
      <c r="G33" s="66"/>
      <c r="H33" s="66"/>
      <c r="I33" s="67" t="str">
        <f>A27</f>
        <v>VIGILÂNCIA NOTURNO ARMADO</v>
      </c>
      <c r="J33" s="67"/>
      <c r="K33" s="67"/>
    </row>
    <row r="34" spans="1:11" ht="17.25" customHeight="1" x14ac:dyDescent="0.2">
      <c r="A34" s="65">
        <v>2</v>
      </c>
      <c r="B34" s="65"/>
      <c r="C34" s="66" t="s">
        <v>26</v>
      </c>
      <c r="D34" s="66"/>
      <c r="E34" s="66"/>
      <c r="F34" s="66"/>
      <c r="G34" s="66"/>
      <c r="H34" s="66"/>
      <c r="I34" s="68" t="s">
        <v>27</v>
      </c>
      <c r="J34" s="68"/>
      <c r="K34" s="68"/>
    </row>
    <row r="35" spans="1:11" ht="17.25" customHeight="1" x14ac:dyDescent="0.2">
      <c r="A35" s="65">
        <v>3</v>
      </c>
      <c r="B35" s="65"/>
      <c r="C35" s="66" t="s">
        <v>28</v>
      </c>
      <c r="D35" s="66"/>
      <c r="E35" s="66"/>
      <c r="F35" s="66"/>
      <c r="G35" s="66"/>
      <c r="H35" s="66"/>
      <c r="I35" s="69">
        <v>2045.92</v>
      </c>
      <c r="J35" s="69"/>
      <c r="K35" s="69"/>
    </row>
    <row r="36" spans="1:11" ht="25.5" customHeight="1" x14ac:dyDescent="0.2">
      <c r="A36" s="65">
        <v>4</v>
      </c>
      <c r="B36" s="65"/>
      <c r="C36" s="66" t="s">
        <v>29</v>
      </c>
      <c r="D36" s="66"/>
      <c r="E36" s="66"/>
      <c r="F36" s="66"/>
      <c r="G36" s="66"/>
      <c r="H36" s="66"/>
      <c r="I36" s="70" t="s">
        <v>30</v>
      </c>
      <c r="J36" s="70"/>
      <c r="K36" s="70"/>
    </row>
    <row r="37" spans="1:11" ht="17.25" customHeight="1" x14ac:dyDescent="0.2">
      <c r="A37" s="65">
        <v>5</v>
      </c>
      <c r="B37" s="65"/>
      <c r="C37" s="66" t="s">
        <v>31</v>
      </c>
      <c r="D37" s="66"/>
      <c r="E37" s="66"/>
      <c r="F37" s="66"/>
      <c r="G37" s="66"/>
      <c r="H37" s="66"/>
      <c r="I37" s="71">
        <v>45292</v>
      </c>
      <c r="J37" s="71"/>
      <c r="K37" s="71"/>
    </row>
    <row r="38" spans="1:11" ht="17.25" customHeight="1" x14ac:dyDescent="0.2">
      <c r="A38" s="65">
        <v>6</v>
      </c>
      <c r="B38" s="65"/>
      <c r="C38" s="66" t="s">
        <v>32</v>
      </c>
      <c r="D38" s="66"/>
      <c r="E38" s="66"/>
      <c r="F38" s="66"/>
      <c r="G38" s="66"/>
      <c r="H38" s="66"/>
      <c r="I38" s="71" t="s">
        <v>33</v>
      </c>
      <c r="J38" s="71"/>
      <c r="K38" s="71"/>
    </row>
    <row r="40" spans="1:11" x14ac:dyDescent="0.2">
      <c r="A40" s="72" t="s">
        <v>34</v>
      </c>
      <c r="B40" s="72"/>
      <c r="C40" s="72"/>
      <c r="D40" s="72"/>
      <c r="E40" s="72"/>
      <c r="F40" s="72"/>
      <c r="G40" s="72"/>
      <c r="H40" s="72"/>
      <c r="I40" s="72"/>
      <c r="J40" s="72"/>
      <c r="K40" s="72"/>
    </row>
    <row r="42" spans="1:11" ht="14.25" customHeight="1" x14ac:dyDescent="0.2">
      <c r="A42" s="61">
        <v>1</v>
      </c>
      <c r="B42" s="61"/>
      <c r="C42" s="50" t="s">
        <v>35</v>
      </c>
      <c r="D42" s="50"/>
      <c r="E42" s="50"/>
      <c r="F42" s="50"/>
      <c r="G42" s="50"/>
      <c r="H42" s="50"/>
      <c r="I42" s="50"/>
      <c r="J42" s="50" t="s">
        <v>36</v>
      </c>
      <c r="K42" s="50"/>
    </row>
    <row r="43" spans="1:11" ht="15" customHeight="1" x14ac:dyDescent="0.2">
      <c r="A43" s="63" t="s">
        <v>7</v>
      </c>
      <c r="B43" s="63"/>
      <c r="C43" s="73" t="s">
        <v>37</v>
      </c>
      <c r="D43" s="73"/>
      <c r="E43" s="73"/>
      <c r="F43" s="73"/>
      <c r="G43" s="73"/>
      <c r="H43" s="73"/>
      <c r="I43" s="73"/>
      <c r="J43" s="74">
        <f>I35</f>
        <v>2045.92</v>
      </c>
      <c r="K43" s="74"/>
    </row>
    <row r="44" spans="1:11" ht="15" customHeight="1" x14ac:dyDescent="0.2">
      <c r="A44" s="63" t="s">
        <v>9</v>
      </c>
      <c r="B44" s="63"/>
      <c r="C44" s="73" t="s">
        <v>38</v>
      </c>
      <c r="D44" s="73"/>
      <c r="E44" s="73"/>
      <c r="F44" s="73"/>
      <c r="G44" s="73"/>
      <c r="H44" s="73"/>
      <c r="I44" s="8">
        <v>0.3</v>
      </c>
      <c r="J44" s="74">
        <f>$J$43*I44</f>
        <v>613.77599999999995</v>
      </c>
      <c r="K44" s="74"/>
    </row>
    <row r="45" spans="1:11" ht="15" customHeight="1" x14ac:dyDescent="0.2">
      <c r="A45" s="63" t="s">
        <v>12</v>
      </c>
      <c r="B45" s="63"/>
      <c r="C45" s="73" t="s">
        <v>39</v>
      </c>
      <c r="D45" s="73"/>
      <c r="E45" s="73"/>
      <c r="F45" s="73"/>
      <c r="G45" s="73"/>
      <c r="H45" s="73"/>
      <c r="I45" s="8"/>
      <c r="J45" s="74">
        <f>$J$43*I45</f>
        <v>0</v>
      </c>
      <c r="K45" s="74"/>
    </row>
    <row r="46" spans="1:11" ht="15" customHeight="1" x14ac:dyDescent="0.2">
      <c r="A46" s="63" t="s">
        <v>14</v>
      </c>
      <c r="B46" s="63"/>
      <c r="C46" s="73" t="s">
        <v>40</v>
      </c>
      <c r="D46" s="73"/>
      <c r="E46" s="73"/>
      <c r="F46" s="73"/>
      <c r="G46" s="73"/>
      <c r="H46" s="73"/>
      <c r="I46" s="8">
        <v>0.2</v>
      </c>
      <c r="J46" s="74">
        <f>$J$43*I46</f>
        <v>409.18400000000003</v>
      </c>
      <c r="K46" s="74"/>
    </row>
    <row r="47" spans="1:11" ht="15" customHeight="1" x14ac:dyDescent="0.2">
      <c r="A47" s="63" t="s">
        <v>41</v>
      </c>
      <c r="B47" s="63"/>
      <c r="C47" s="73" t="s">
        <v>42</v>
      </c>
      <c r="D47" s="73"/>
      <c r="E47" s="73"/>
      <c r="F47" s="73"/>
      <c r="G47" s="73"/>
      <c r="H47" s="73"/>
      <c r="I47" s="8"/>
      <c r="J47" s="74">
        <f>$J$43*I47</f>
        <v>0</v>
      </c>
      <c r="K47" s="74"/>
    </row>
    <row r="48" spans="1:11" ht="15" customHeight="1" x14ac:dyDescent="0.2">
      <c r="A48" s="63" t="s">
        <v>43</v>
      </c>
      <c r="B48" s="63"/>
      <c r="C48" s="73" t="s">
        <v>44</v>
      </c>
      <c r="D48" s="73"/>
      <c r="E48" s="73"/>
      <c r="F48" s="73"/>
      <c r="G48" s="73"/>
      <c r="H48" s="73"/>
      <c r="I48" s="8"/>
      <c r="J48" s="74">
        <f>$J$43*I48</f>
        <v>0</v>
      </c>
      <c r="K48" s="74"/>
    </row>
    <row r="49" spans="1:14" ht="15" customHeight="1" x14ac:dyDescent="0.2">
      <c r="A49" s="50" t="s">
        <v>45</v>
      </c>
      <c r="B49" s="50"/>
      <c r="C49" s="50"/>
      <c r="D49" s="50"/>
      <c r="E49" s="50"/>
      <c r="F49" s="50"/>
      <c r="G49" s="50"/>
      <c r="H49" s="50"/>
      <c r="I49" s="50"/>
      <c r="J49" s="75">
        <f>SUM(J43:K48)</f>
        <v>3068.88</v>
      </c>
      <c r="K49" s="75"/>
    </row>
    <row r="51" spans="1:14" x14ac:dyDescent="0.2">
      <c r="A51" s="72" t="s">
        <v>46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</row>
    <row r="53" spans="1:14" x14ac:dyDescent="0.2">
      <c r="A53" s="76" t="s">
        <v>47</v>
      </c>
      <c r="B53" s="76"/>
      <c r="C53" s="76"/>
      <c r="D53" s="76"/>
      <c r="E53" s="76"/>
      <c r="F53" s="76"/>
      <c r="G53" s="76"/>
      <c r="H53" s="76"/>
      <c r="I53" s="76"/>
      <c r="J53" s="76"/>
      <c r="K53" s="76"/>
    </row>
    <row r="54" spans="1:14" x14ac:dyDescent="0.2">
      <c r="A54" s="50" t="s">
        <v>48</v>
      </c>
      <c r="B54" s="50"/>
      <c r="C54" s="9" t="s">
        <v>49</v>
      </c>
      <c r="D54" s="9"/>
      <c r="E54" s="9"/>
      <c r="F54" s="9"/>
      <c r="G54" s="9"/>
      <c r="H54" s="9"/>
      <c r="I54" s="4" t="s">
        <v>50</v>
      </c>
      <c r="J54" s="50" t="s">
        <v>36</v>
      </c>
      <c r="K54" s="50"/>
    </row>
    <row r="55" spans="1:14" x14ac:dyDescent="0.2">
      <c r="A55" s="63" t="s">
        <v>7</v>
      </c>
      <c r="B55" s="63"/>
      <c r="C55" s="73" t="s">
        <v>51</v>
      </c>
      <c r="D55" s="73"/>
      <c r="E55" s="73"/>
      <c r="F55" s="73"/>
      <c r="G55" s="73"/>
      <c r="H55" s="73"/>
      <c r="I55" s="10">
        <v>8.3299999999999999E-2</v>
      </c>
      <c r="J55" s="74">
        <f>J49*I55</f>
        <v>255.63770400000001</v>
      </c>
      <c r="K55" s="74"/>
      <c r="M55" s="1" t="s">
        <v>52</v>
      </c>
      <c r="N55" s="1" t="s">
        <v>53</v>
      </c>
    </row>
    <row r="56" spans="1:14" x14ac:dyDescent="0.2">
      <c r="A56" s="63" t="s">
        <v>9</v>
      </c>
      <c r="B56" s="63"/>
      <c r="C56" s="73" t="s">
        <v>54</v>
      </c>
      <c r="D56" s="73"/>
      <c r="E56" s="73"/>
      <c r="F56" s="73"/>
      <c r="G56" s="73"/>
      <c r="H56" s="73"/>
      <c r="I56" s="10">
        <v>0.121</v>
      </c>
      <c r="J56" s="74">
        <f>J49*I56</f>
        <v>371.33447999999999</v>
      </c>
      <c r="K56" s="74"/>
      <c r="M56" s="1" t="s">
        <v>181</v>
      </c>
      <c r="N56" s="1" t="s">
        <v>53</v>
      </c>
    </row>
    <row r="57" spans="1:14" x14ac:dyDescent="0.2">
      <c r="A57" s="50" t="s">
        <v>45</v>
      </c>
      <c r="B57" s="50"/>
      <c r="C57" s="50"/>
      <c r="D57" s="50"/>
      <c r="E57" s="50"/>
      <c r="F57" s="50"/>
      <c r="G57" s="50"/>
      <c r="H57" s="50"/>
      <c r="I57" s="11">
        <f>SUM(I55:I56)</f>
        <v>0.20429999999999998</v>
      </c>
      <c r="J57" s="75">
        <f>SUM(J55:K56)</f>
        <v>626.97218399999997</v>
      </c>
      <c r="K57" s="75"/>
    </row>
    <row r="59" spans="1:14" ht="30.75" customHeight="1" x14ac:dyDescent="0.2">
      <c r="A59" s="77" t="s">
        <v>55</v>
      </c>
      <c r="B59" s="77"/>
      <c r="C59" s="77"/>
      <c r="D59" s="77"/>
      <c r="E59" s="77"/>
      <c r="F59" s="77"/>
      <c r="G59" s="77"/>
      <c r="H59" s="77"/>
      <c r="I59" s="77"/>
      <c r="J59" s="77"/>
      <c r="K59" s="77"/>
    </row>
    <row r="60" spans="1:14" x14ac:dyDescent="0.2">
      <c r="A60" s="50" t="s">
        <v>56</v>
      </c>
      <c r="B60" s="50"/>
      <c r="C60" s="50" t="s">
        <v>57</v>
      </c>
      <c r="D60" s="50"/>
      <c r="E60" s="50"/>
      <c r="F60" s="50"/>
      <c r="G60" s="50"/>
      <c r="H60" s="50" t="s">
        <v>50</v>
      </c>
      <c r="I60" s="50"/>
      <c r="J60" s="50" t="s">
        <v>36</v>
      </c>
      <c r="K60" s="50"/>
    </row>
    <row r="61" spans="1:14" x14ac:dyDescent="0.2">
      <c r="A61" s="63" t="s">
        <v>7</v>
      </c>
      <c r="B61" s="63"/>
      <c r="C61" s="73" t="s">
        <v>58</v>
      </c>
      <c r="D61" s="73"/>
      <c r="E61" s="73"/>
      <c r="F61" s="73"/>
      <c r="G61" s="73"/>
      <c r="H61" s="78">
        <v>0.2</v>
      </c>
      <c r="I61" s="78"/>
      <c r="J61" s="74">
        <f>(J49+J57)*H61</f>
        <v>739.17043680000006</v>
      </c>
      <c r="K61" s="74"/>
      <c r="L61" s="12"/>
      <c r="N61" s="1" t="s">
        <v>59</v>
      </c>
    </row>
    <row r="62" spans="1:14" x14ac:dyDescent="0.2">
      <c r="A62" s="63" t="s">
        <v>9</v>
      </c>
      <c r="B62" s="63"/>
      <c r="C62" s="73" t="s">
        <v>60</v>
      </c>
      <c r="D62" s="73"/>
      <c r="E62" s="73"/>
      <c r="F62" s="73"/>
      <c r="G62" s="73"/>
      <c r="H62" s="78">
        <v>2.5000000000000001E-2</v>
      </c>
      <c r="I62" s="78"/>
      <c r="J62" s="74">
        <f>(J49+J57)*H62</f>
        <v>92.396304600000008</v>
      </c>
      <c r="K62" s="74"/>
    </row>
    <row r="63" spans="1:14" x14ac:dyDescent="0.2">
      <c r="A63" s="63" t="s">
        <v>12</v>
      </c>
      <c r="B63" s="63"/>
      <c r="C63" s="73" t="s">
        <v>61</v>
      </c>
      <c r="D63" s="73"/>
      <c r="E63" s="73"/>
      <c r="F63" s="73"/>
      <c r="G63" s="73"/>
      <c r="H63" s="78">
        <v>0.03</v>
      </c>
      <c r="I63" s="78"/>
      <c r="J63" s="74">
        <f>(J49+J57)*H63</f>
        <v>110.87556552000001</v>
      </c>
      <c r="K63" s="74"/>
      <c r="N63" s="1" t="s">
        <v>62</v>
      </c>
    </row>
    <row r="64" spans="1:14" x14ac:dyDescent="0.2">
      <c r="A64" s="63" t="s">
        <v>14</v>
      </c>
      <c r="B64" s="63"/>
      <c r="C64" s="73" t="s">
        <v>63</v>
      </c>
      <c r="D64" s="73"/>
      <c r="E64" s="73"/>
      <c r="F64" s="73"/>
      <c r="G64" s="73"/>
      <c r="H64" s="78">
        <v>1.4999999999999999E-2</v>
      </c>
      <c r="I64" s="78"/>
      <c r="J64" s="74">
        <f>(J49+J57)*H64</f>
        <v>55.437782760000005</v>
      </c>
      <c r="K64" s="74"/>
      <c r="N64" s="1" t="s">
        <v>64</v>
      </c>
    </row>
    <row r="65" spans="1:16" x14ac:dyDescent="0.2">
      <c r="A65" s="63" t="s">
        <v>41</v>
      </c>
      <c r="B65" s="63"/>
      <c r="C65" s="73" t="s">
        <v>65</v>
      </c>
      <c r="D65" s="73"/>
      <c r="E65" s="73"/>
      <c r="F65" s="73"/>
      <c r="G65" s="73"/>
      <c r="H65" s="78">
        <v>0.01</v>
      </c>
      <c r="I65" s="78"/>
      <c r="J65" s="74">
        <f>(J49+J57)*H65</f>
        <v>36.958521840000003</v>
      </c>
      <c r="K65" s="74"/>
      <c r="N65" s="1" t="s">
        <v>66</v>
      </c>
    </row>
    <row r="66" spans="1:16" x14ac:dyDescent="0.2">
      <c r="A66" s="63" t="s">
        <v>67</v>
      </c>
      <c r="B66" s="63"/>
      <c r="C66" s="73" t="s">
        <v>68</v>
      </c>
      <c r="D66" s="73"/>
      <c r="E66" s="73"/>
      <c r="F66" s="73"/>
      <c r="G66" s="73"/>
      <c r="H66" s="78">
        <v>6.0000000000000001E-3</v>
      </c>
      <c r="I66" s="78"/>
      <c r="J66" s="74">
        <f>(J49+J57)*H66</f>
        <v>22.175113104000001</v>
      </c>
      <c r="K66" s="74"/>
      <c r="N66" s="1" t="s">
        <v>69</v>
      </c>
    </row>
    <row r="67" spans="1:16" x14ac:dyDescent="0.2">
      <c r="A67" s="63" t="s">
        <v>43</v>
      </c>
      <c r="B67" s="63"/>
      <c r="C67" s="73" t="s">
        <v>70</v>
      </c>
      <c r="D67" s="73"/>
      <c r="E67" s="73"/>
      <c r="F67" s="73"/>
      <c r="G67" s="73"/>
      <c r="H67" s="78">
        <v>2E-3</v>
      </c>
      <c r="I67" s="78"/>
      <c r="J67" s="74">
        <f>(J49+J57)*H67</f>
        <v>7.391704368000001</v>
      </c>
      <c r="K67" s="74"/>
      <c r="N67" s="1" t="s">
        <v>71</v>
      </c>
    </row>
    <row r="68" spans="1:16" x14ac:dyDescent="0.2">
      <c r="A68" s="63" t="s">
        <v>72</v>
      </c>
      <c r="B68" s="63"/>
      <c r="C68" s="73" t="s">
        <v>73</v>
      </c>
      <c r="D68" s="73"/>
      <c r="E68" s="73"/>
      <c r="F68" s="73"/>
      <c r="G68" s="73"/>
      <c r="H68" s="78">
        <v>0.08</v>
      </c>
      <c r="I68" s="78"/>
      <c r="J68" s="74">
        <f>(J49+J57)*H68</f>
        <v>295.66817472000002</v>
      </c>
      <c r="K68" s="74"/>
      <c r="N68" s="1" t="s">
        <v>74</v>
      </c>
    </row>
    <row r="69" spans="1:16" x14ac:dyDescent="0.2">
      <c r="A69" s="50" t="s">
        <v>45</v>
      </c>
      <c r="B69" s="50"/>
      <c r="C69" s="50"/>
      <c r="D69" s="50"/>
      <c r="E69" s="50"/>
      <c r="F69" s="50"/>
      <c r="G69" s="50"/>
      <c r="H69" s="79">
        <f>SUM(H61:I68)</f>
        <v>0.36800000000000005</v>
      </c>
      <c r="I69" s="79"/>
      <c r="J69" s="75">
        <f>SUM(J61:K68)</f>
        <v>1360.0736037120002</v>
      </c>
      <c r="K69" s="75"/>
    </row>
    <row r="71" spans="1:16" x14ac:dyDescent="0.2">
      <c r="A71" s="7" t="s">
        <v>75</v>
      </c>
      <c r="B71" s="7"/>
    </row>
    <row r="72" spans="1:16" x14ac:dyDescent="0.2">
      <c r="A72" s="50" t="s">
        <v>76</v>
      </c>
      <c r="B72" s="50"/>
      <c r="C72" s="50" t="s">
        <v>77</v>
      </c>
      <c r="D72" s="50"/>
      <c r="E72" s="50"/>
      <c r="F72" s="50"/>
      <c r="G72" s="50"/>
      <c r="H72" s="50"/>
      <c r="I72" s="4" t="s">
        <v>78</v>
      </c>
      <c r="J72" s="50" t="s">
        <v>36</v>
      </c>
      <c r="K72" s="50"/>
    </row>
    <row r="73" spans="1:16" x14ac:dyDescent="0.2">
      <c r="A73" s="63" t="s">
        <v>7</v>
      </c>
      <c r="B73" s="63"/>
      <c r="C73" s="73" t="s">
        <v>79</v>
      </c>
      <c r="D73" s="73"/>
      <c r="E73" s="73"/>
      <c r="F73" s="73"/>
      <c r="G73" s="73"/>
      <c r="H73" s="73"/>
      <c r="I73" s="13">
        <v>15</v>
      </c>
      <c r="J73" s="74">
        <v>9.25</v>
      </c>
      <c r="K73" s="74"/>
      <c r="M73" s="14" t="s">
        <v>80</v>
      </c>
      <c r="N73" s="1" t="s">
        <v>81</v>
      </c>
    </row>
    <row r="74" spans="1:16" x14ac:dyDescent="0.2">
      <c r="A74" s="63" t="s">
        <v>9</v>
      </c>
      <c r="B74" s="63"/>
      <c r="C74" s="73" t="s">
        <v>82</v>
      </c>
      <c r="D74" s="73"/>
      <c r="E74" s="73"/>
      <c r="F74" s="73"/>
      <c r="G74" s="73"/>
      <c r="H74" s="73"/>
      <c r="I74" s="15">
        <v>15</v>
      </c>
      <c r="J74" s="74">
        <v>455.1</v>
      </c>
      <c r="K74" s="74"/>
      <c r="M74" s="14" t="s">
        <v>83</v>
      </c>
      <c r="N74" s="1" t="s">
        <v>81</v>
      </c>
    </row>
    <row r="75" spans="1:16" x14ac:dyDescent="0.2">
      <c r="A75" s="63" t="s">
        <v>12</v>
      </c>
      <c r="B75" s="63"/>
      <c r="C75" s="73" t="s">
        <v>84</v>
      </c>
      <c r="D75" s="73"/>
      <c r="E75" s="73"/>
      <c r="F75" s="73"/>
      <c r="G75" s="73"/>
      <c r="H75" s="73"/>
      <c r="I75" s="16" t="s">
        <v>85</v>
      </c>
      <c r="J75" s="74">
        <v>178.57</v>
      </c>
      <c r="K75" s="74"/>
      <c r="M75" s="1" t="s">
        <v>86</v>
      </c>
      <c r="N75" s="1" t="s">
        <v>81</v>
      </c>
    </row>
    <row r="76" spans="1:16" x14ac:dyDescent="0.2">
      <c r="A76" s="80" t="s">
        <v>14</v>
      </c>
      <c r="B76" s="80"/>
      <c r="C76" s="81" t="s">
        <v>87</v>
      </c>
      <c r="D76" s="81"/>
      <c r="E76" s="81"/>
      <c r="F76" s="81"/>
      <c r="G76" s="81"/>
      <c r="H76" s="81"/>
      <c r="I76" s="16" t="s">
        <v>85</v>
      </c>
      <c r="J76" s="74">
        <v>178.57</v>
      </c>
      <c r="K76" s="74"/>
      <c r="M76" s="1" t="s">
        <v>86</v>
      </c>
      <c r="N76" s="1" t="s">
        <v>81</v>
      </c>
    </row>
    <row r="77" spans="1:16" x14ac:dyDescent="0.2">
      <c r="A77" s="50" t="s">
        <v>45</v>
      </c>
      <c r="B77" s="50"/>
      <c r="C77" s="50"/>
      <c r="D77" s="50"/>
      <c r="E77" s="50"/>
      <c r="F77" s="50"/>
      <c r="G77" s="50"/>
      <c r="H77" s="50"/>
      <c r="I77" s="50"/>
      <c r="J77" s="75">
        <f>SUM(J73:K76)</f>
        <v>821.49</v>
      </c>
      <c r="K77" s="75"/>
      <c r="N77" s="14"/>
      <c r="P77" s="17"/>
    </row>
    <row r="78" spans="1:16" x14ac:dyDescent="0.2">
      <c r="P78" s="14"/>
    </row>
    <row r="79" spans="1:16" x14ac:dyDescent="0.2">
      <c r="A79" s="7" t="s">
        <v>88</v>
      </c>
      <c r="B79" s="7"/>
    </row>
    <row r="80" spans="1:16" x14ac:dyDescent="0.2">
      <c r="A80" s="50">
        <v>2</v>
      </c>
      <c r="B80" s="50"/>
      <c r="C80" s="50" t="s">
        <v>89</v>
      </c>
      <c r="D80" s="50"/>
      <c r="E80" s="50"/>
      <c r="F80" s="50"/>
      <c r="G80" s="50"/>
      <c r="H80" s="50"/>
      <c r="I80" s="50"/>
      <c r="J80" s="50" t="s">
        <v>36</v>
      </c>
      <c r="K80" s="50"/>
    </row>
    <row r="81" spans="1:14" x14ac:dyDescent="0.2">
      <c r="A81" s="63" t="s">
        <v>48</v>
      </c>
      <c r="B81" s="63"/>
      <c r="C81" s="73" t="str">
        <f>C54</f>
        <v>13º (décimo terceiro) Salário, Férias e Adicional de Férias</v>
      </c>
      <c r="D81" s="73"/>
      <c r="E81" s="73"/>
      <c r="F81" s="73"/>
      <c r="G81" s="73"/>
      <c r="H81" s="73"/>
      <c r="I81" s="73"/>
      <c r="J81" s="74">
        <f>J57</f>
        <v>626.97218399999997</v>
      </c>
      <c r="K81" s="74"/>
    </row>
    <row r="82" spans="1:14" x14ac:dyDescent="0.2">
      <c r="A82" s="63" t="s">
        <v>56</v>
      </c>
      <c r="B82" s="63"/>
      <c r="C82" s="73" t="str">
        <f>C60</f>
        <v>GPS, FGTS e outras contribuições</v>
      </c>
      <c r="D82" s="73"/>
      <c r="E82" s="73"/>
      <c r="F82" s="73"/>
      <c r="G82" s="73"/>
      <c r="H82" s="73"/>
      <c r="I82" s="73"/>
      <c r="J82" s="74">
        <f>J69</f>
        <v>1360.0736037120002</v>
      </c>
      <c r="K82" s="74"/>
    </row>
    <row r="83" spans="1:14" x14ac:dyDescent="0.2">
      <c r="A83" s="63" t="s">
        <v>76</v>
      </c>
      <c r="B83" s="63"/>
      <c r="C83" s="73" t="str">
        <f>C72</f>
        <v>Benefícios Mensais e Diários</v>
      </c>
      <c r="D83" s="73"/>
      <c r="E83" s="73"/>
      <c r="F83" s="73"/>
      <c r="G83" s="73"/>
      <c r="H83" s="73"/>
      <c r="I83" s="73"/>
      <c r="J83" s="74">
        <f>J77</f>
        <v>821.49</v>
      </c>
      <c r="K83" s="74"/>
    </row>
    <row r="84" spans="1:14" x14ac:dyDescent="0.2">
      <c r="A84" s="50" t="s">
        <v>45</v>
      </c>
      <c r="B84" s="50"/>
      <c r="C84" s="50"/>
      <c r="D84" s="50"/>
      <c r="E84" s="50"/>
      <c r="F84" s="50"/>
      <c r="G84" s="50"/>
      <c r="H84" s="50"/>
      <c r="I84" s="50"/>
      <c r="J84" s="75">
        <f>SUM(J81:K83)</f>
        <v>2808.5357877120005</v>
      </c>
      <c r="K84" s="75"/>
    </row>
    <row r="86" spans="1:14" x14ac:dyDescent="0.2">
      <c r="A86" s="72" t="s">
        <v>90</v>
      </c>
      <c r="B86" s="72"/>
      <c r="C86" s="72"/>
      <c r="D86" s="72"/>
      <c r="E86" s="72"/>
      <c r="F86" s="72"/>
      <c r="G86" s="72"/>
      <c r="H86" s="72"/>
      <c r="I86" s="72"/>
      <c r="J86" s="72"/>
      <c r="K86" s="72"/>
    </row>
    <row r="87" spans="1:14" x14ac:dyDescent="0.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</row>
    <row r="88" spans="1:14" x14ac:dyDescent="0.2">
      <c r="A88" s="50">
        <v>3</v>
      </c>
      <c r="B88" s="50"/>
      <c r="C88" s="50" t="s">
        <v>91</v>
      </c>
      <c r="D88" s="50"/>
      <c r="E88" s="50"/>
      <c r="F88" s="50"/>
      <c r="G88" s="50"/>
      <c r="H88" s="50"/>
      <c r="I88" s="4" t="s">
        <v>50</v>
      </c>
      <c r="J88" s="50" t="s">
        <v>36</v>
      </c>
      <c r="K88" s="50"/>
    </row>
    <row r="89" spans="1:14" x14ac:dyDescent="0.2">
      <c r="A89" s="63" t="s">
        <v>7</v>
      </c>
      <c r="B89" s="63"/>
      <c r="C89" s="73" t="s">
        <v>92</v>
      </c>
      <c r="D89" s="73"/>
      <c r="E89" s="73"/>
      <c r="F89" s="73"/>
      <c r="G89" s="73"/>
      <c r="H89" s="73"/>
      <c r="I89" s="10">
        <v>4.5999999999999999E-3</v>
      </c>
      <c r="J89" s="74">
        <f>$J$49*I89</f>
        <v>14.116848000000001</v>
      </c>
      <c r="K89" s="74"/>
      <c r="M89" s="1" t="s">
        <v>93</v>
      </c>
      <c r="N89" s="1" t="s">
        <v>94</v>
      </c>
    </row>
    <row r="90" spans="1:14" x14ac:dyDescent="0.2">
      <c r="A90" s="63" t="s">
        <v>9</v>
      </c>
      <c r="B90" s="63"/>
      <c r="C90" s="73" t="s">
        <v>95</v>
      </c>
      <c r="D90" s="73"/>
      <c r="E90" s="73"/>
      <c r="F90" s="73"/>
      <c r="G90" s="73"/>
      <c r="H90" s="73"/>
      <c r="I90" s="10">
        <v>4.0000000000000002E-4</v>
      </c>
      <c r="J90" s="74">
        <f>$J$49*I90</f>
        <v>1.2275520000000002</v>
      </c>
      <c r="K90" s="74"/>
      <c r="M90" s="1" t="s">
        <v>96</v>
      </c>
    </row>
    <row r="91" spans="1:14" x14ac:dyDescent="0.2">
      <c r="A91" s="82" t="s">
        <v>12</v>
      </c>
      <c r="B91" s="83"/>
      <c r="C91" s="84" t="s">
        <v>179</v>
      </c>
      <c r="D91" s="85"/>
      <c r="E91" s="85"/>
      <c r="F91" s="85"/>
      <c r="G91" s="85"/>
      <c r="H91" s="68"/>
      <c r="I91" s="45">
        <f>((1+0.0833+0.0833+0.0278)*0.08)*0.4</f>
        <v>3.8220799999999999E-2</v>
      </c>
      <c r="J91" s="86">
        <f>J89*I91</f>
        <v>0.53955722403840001</v>
      </c>
      <c r="K91" s="87"/>
    </row>
    <row r="92" spans="1:14" x14ac:dyDescent="0.2">
      <c r="A92" s="63" t="s">
        <v>14</v>
      </c>
      <c r="B92" s="63"/>
      <c r="C92" s="73" t="s">
        <v>97</v>
      </c>
      <c r="D92" s="73"/>
      <c r="E92" s="73"/>
      <c r="F92" s="73"/>
      <c r="G92" s="73"/>
      <c r="H92" s="73"/>
      <c r="I92" s="10">
        <v>1.9400000000000001E-2</v>
      </c>
      <c r="J92" s="74">
        <f>$J$49*I92</f>
        <v>59.536272000000004</v>
      </c>
      <c r="K92" s="74"/>
      <c r="M92" s="1" t="s">
        <v>98</v>
      </c>
      <c r="N92" s="1" t="s">
        <v>99</v>
      </c>
    </row>
    <row r="93" spans="1:14" x14ac:dyDescent="0.2">
      <c r="A93" s="63" t="s">
        <v>41</v>
      </c>
      <c r="B93" s="63"/>
      <c r="C93" s="73" t="s">
        <v>100</v>
      </c>
      <c r="D93" s="73"/>
      <c r="E93" s="73"/>
      <c r="F93" s="73"/>
      <c r="G93" s="73"/>
      <c r="H93" s="73"/>
      <c r="I93" s="10">
        <v>7.1000000000000004E-3</v>
      </c>
      <c r="J93" s="74">
        <f>$J$49*I93</f>
        <v>21.789048000000001</v>
      </c>
      <c r="K93" s="74"/>
      <c r="M93" s="1" t="s">
        <v>101</v>
      </c>
    </row>
    <row r="94" spans="1:14" x14ac:dyDescent="0.2">
      <c r="A94" s="82" t="s">
        <v>67</v>
      </c>
      <c r="B94" s="83"/>
      <c r="C94" s="84" t="s">
        <v>180</v>
      </c>
      <c r="D94" s="85"/>
      <c r="E94" s="85"/>
      <c r="F94" s="85"/>
      <c r="G94" s="85"/>
      <c r="H94" s="68"/>
      <c r="I94" s="45">
        <f>((0.0194)*0.08)*0.4</f>
        <v>6.2080000000000002E-4</v>
      </c>
      <c r="J94" s="86">
        <f>J92*I94</f>
        <v>3.6960117657600003E-2</v>
      </c>
      <c r="K94" s="87"/>
    </row>
    <row r="95" spans="1:14" x14ac:dyDescent="0.2">
      <c r="A95" s="90" t="s">
        <v>45</v>
      </c>
      <c r="B95" s="91"/>
      <c r="C95" s="91"/>
      <c r="D95" s="91"/>
      <c r="E95" s="91"/>
      <c r="F95" s="91"/>
      <c r="G95" s="91"/>
      <c r="H95" s="92"/>
      <c r="I95" s="19">
        <f>SUM(I89:I93)</f>
        <v>6.9720799999999999E-2</v>
      </c>
      <c r="J95" s="75">
        <f>SUM(J89:K93)</f>
        <v>97.209277224038402</v>
      </c>
      <c r="K95" s="75"/>
    </row>
    <row r="97" spans="1:14" x14ac:dyDescent="0.2">
      <c r="A97" s="72" t="s">
        <v>102</v>
      </c>
      <c r="B97" s="72"/>
      <c r="C97" s="72"/>
      <c r="D97" s="72"/>
      <c r="E97" s="72"/>
      <c r="F97" s="72"/>
      <c r="G97" s="72"/>
      <c r="H97" s="72"/>
      <c r="I97" s="72"/>
      <c r="J97" s="72"/>
      <c r="K97" s="72"/>
    </row>
    <row r="100" spans="1:14" x14ac:dyDescent="0.2">
      <c r="A100" s="7" t="s">
        <v>103</v>
      </c>
      <c r="B100" s="7"/>
    </row>
    <row r="101" spans="1:14" x14ac:dyDescent="0.2">
      <c r="A101" s="50" t="s">
        <v>104</v>
      </c>
      <c r="B101" s="50"/>
      <c r="C101" s="50" t="s">
        <v>105</v>
      </c>
      <c r="D101" s="50"/>
      <c r="E101" s="50"/>
      <c r="F101" s="50"/>
      <c r="G101" s="50"/>
      <c r="H101" s="50"/>
      <c r="I101" s="4" t="s">
        <v>50</v>
      </c>
      <c r="J101" s="50" t="s">
        <v>36</v>
      </c>
      <c r="K101" s="50"/>
    </row>
    <row r="102" spans="1:14" x14ac:dyDescent="0.2">
      <c r="A102" s="63" t="s">
        <v>7</v>
      </c>
      <c r="B102" s="63"/>
      <c r="C102" s="73" t="s">
        <v>106</v>
      </c>
      <c r="D102" s="73"/>
      <c r="E102" s="73"/>
      <c r="F102" s="73"/>
      <c r="G102" s="73"/>
      <c r="H102" s="73"/>
      <c r="I102" s="10">
        <v>0.121</v>
      </c>
      <c r="J102" s="93">
        <f t="shared" ref="J102:J107" si="0">$J$49*I102</f>
        <v>371.33447999999999</v>
      </c>
      <c r="K102" s="93"/>
      <c r="M102" s="1" t="s">
        <v>107</v>
      </c>
      <c r="N102" s="1" t="s">
        <v>53</v>
      </c>
    </row>
    <row r="103" spans="1:14" x14ac:dyDescent="0.2">
      <c r="A103" s="63" t="s">
        <v>9</v>
      </c>
      <c r="B103" s="63"/>
      <c r="C103" s="73" t="s">
        <v>108</v>
      </c>
      <c r="D103" s="73"/>
      <c r="E103" s="73"/>
      <c r="F103" s="73"/>
      <c r="G103" s="73"/>
      <c r="H103" s="73"/>
      <c r="I103" s="10">
        <v>1.3899999999999999E-2</v>
      </c>
      <c r="J103" s="93">
        <f t="shared" si="0"/>
        <v>42.657432</v>
      </c>
      <c r="K103" s="93"/>
      <c r="M103" s="1" t="s">
        <v>109</v>
      </c>
      <c r="N103" s="1" t="s">
        <v>110</v>
      </c>
    </row>
    <row r="104" spans="1:14" x14ac:dyDescent="0.2">
      <c r="A104" s="63" t="s">
        <v>12</v>
      </c>
      <c r="B104" s="63"/>
      <c r="C104" s="73" t="s">
        <v>111</v>
      </c>
      <c r="D104" s="73"/>
      <c r="E104" s="73"/>
      <c r="F104" s="73"/>
      <c r="G104" s="73"/>
      <c r="H104" s="73"/>
      <c r="I104" s="10">
        <v>2.0000000000000001E-4</v>
      </c>
      <c r="J104" s="93">
        <f t="shared" si="0"/>
        <v>0.6137760000000001</v>
      </c>
      <c r="K104" s="93"/>
      <c r="M104" s="1" t="s">
        <v>112</v>
      </c>
      <c r="N104" s="1" t="s">
        <v>113</v>
      </c>
    </row>
    <row r="105" spans="1:14" x14ac:dyDescent="0.2">
      <c r="A105" s="63" t="s">
        <v>14</v>
      </c>
      <c r="B105" s="63"/>
      <c r="C105" s="73" t="s">
        <v>114</v>
      </c>
      <c r="D105" s="73"/>
      <c r="E105" s="73"/>
      <c r="F105" s="73"/>
      <c r="G105" s="73"/>
      <c r="H105" s="73"/>
      <c r="I105" s="10">
        <v>3.3E-3</v>
      </c>
      <c r="J105" s="93">
        <f t="shared" si="0"/>
        <v>10.127304000000001</v>
      </c>
      <c r="K105" s="93"/>
      <c r="M105" s="1" t="s">
        <v>115</v>
      </c>
      <c r="N105" s="1" t="s">
        <v>116</v>
      </c>
    </row>
    <row r="106" spans="1:14" x14ac:dyDescent="0.2">
      <c r="A106" s="63" t="s">
        <v>41</v>
      </c>
      <c r="B106" s="63"/>
      <c r="C106" s="73" t="s">
        <v>117</v>
      </c>
      <c r="D106" s="73"/>
      <c r="E106" s="73"/>
      <c r="F106" s="73"/>
      <c r="G106" s="73"/>
      <c r="H106" s="73"/>
      <c r="I106" s="10">
        <v>6.9999999999999999E-4</v>
      </c>
      <c r="J106" s="93">
        <f t="shared" si="0"/>
        <v>2.1482160000000001</v>
      </c>
      <c r="K106" s="93"/>
      <c r="M106" s="1" t="s">
        <v>118</v>
      </c>
      <c r="N106" s="1" t="s">
        <v>119</v>
      </c>
    </row>
    <row r="107" spans="1:14" x14ac:dyDescent="0.2">
      <c r="A107" s="63" t="s">
        <v>67</v>
      </c>
      <c r="B107" s="63"/>
      <c r="C107" s="73" t="s">
        <v>120</v>
      </c>
      <c r="D107" s="73"/>
      <c r="E107" s="73"/>
      <c r="F107" s="73"/>
      <c r="G107" s="73"/>
      <c r="H107" s="73"/>
      <c r="I107" s="10">
        <v>2.8E-3</v>
      </c>
      <c r="J107" s="93">
        <f t="shared" si="0"/>
        <v>8.5928640000000005</v>
      </c>
      <c r="K107" s="93"/>
      <c r="M107" s="1" t="s">
        <v>121</v>
      </c>
    </row>
    <row r="108" spans="1:14" x14ac:dyDescent="0.2">
      <c r="A108" s="50" t="s">
        <v>45</v>
      </c>
      <c r="B108" s="50"/>
      <c r="C108" s="50"/>
      <c r="D108" s="50"/>
      <c r="E108" s="50"/>
      <c r="F108" s="50"/>
      <c r="G108" s="50"/>
      <c r="H108" s="50"/>
      <c r="I108" s="11">
        <f>SUM(I102:I107)</f>
        <v>0.1419</v>
      </c>
      <c r="J108" s="94">
        <f>SUM(J102:K107)</f>
        <v>435.47407199999992</v>
      </c>
      <c r="K108" s="94"/>
    </row>
    <row r="110" spans="1:14" x14ac:dyDescent="0.2">
      <c r="A110" s="7" t="s">
        <v>122</v>
      </c>
      <c r="B110" s="7"/>
    </row>
    <row r="111" spans="1:14" x14ac:dyDescent="0.2">
      <c r="A111" s="50" t="s">
        <v>123</v>
      </c>
      <c r="B111" s="50"/>
      <c r="C111" s="50" t="s">
        <v>124</v>
      </c>
      <c r="D111" s="50"/>
      <c r="E111" s="50"/>
      <c r="F111" s="50"/>
      <c r="G111" s="50"/>
      <c r="H111" s="50"/>
      <c r="I111" s="50"/>
      <c r="J111" s="50" t="s">
        <v>36</v>
      </c>
      <c r="K111" s="50"/>
    </row>
    <row r="112" spans="1:14" x14ac:dyDescent="0.2">
      <c r="A112" s="63" t="s">
        <v>7</v>
      </c>
      <c r="B112" s="63"/>
      <c r="C112" s="73" t="s">
        <v>125</v>
      </c>
      <c r="D112" s="73"/>
      <c r="E112" s="73"/>
      <c r="F112" s="73"/>
      <c r="G112" s="73"/>
      <c r="H112" s="73"/>
      <c r="I112" s="73"/>
      <c r="J112" s="93">
        <f>((J49/220)*1.5)*15</f>
        <v>313.86272727272734</v>
      </c>
      <c r="K112" s="93"/>
      <c r="M112" s="1" t="s">
        <v>126</v>
      </c>
    </row>
    <row r="113" spans="1:13" x14ac:dyDescent="0.2">
      <c r="A113" s="50" t="s">
        <v>45</v>
      </c>
      <c r="B113" s="50"/>
      <c r="C113" s="50"/>
      <c r="D113" s="50"/>
      <c r="E113" s="50"/>
      <c r="F113" s="50"/>
      <c r="G113" s="50"/>
      <c r="H113" s="50"/>
      <c r="I113" s="50"/>
      <c r="J113" s="94">
        <f>SUM(J112)</f>
        <v>313.86272727272734</v>
      </c>
      <c r="K113" s="94"/>
    </row>
    <row r="115" spans="1:13" x14ac:dyDescent="0.2">
      <c r="A115" s="7" t="s">
        <v>127</v>
      </c>
      <c r="B115" s="7"/>
    </row>
    <row r="116" spans="1:13" x14ac:dyDescent="0.2">
      <c r="A116" s="50">
        <v>4</v>
      </c>
      <c r="B116" s="50"/>
      <c r="C116" s="50" t="s">
        <v>128</v>
      </c>
      <c r="D116" s="50"/>
      <c r="E116" s="50"/>
      <c r="F116" s="50"/>
      <c r="G116" s="50"/>
      <c r="H116" s="50"/>
      <c r="I116" s="50"/>
      <c r="J116" s="50" t="s">
        <v>36</v>
      </c>
      <c r="K116" s="50"/>
    </row>
    <row r="117" spans="1:13" x14ac:dyDescent="0.2">
      <c r="A117" s="63" t="s">
        <v>104</v>
      </c>
      <c r="B117" s="63"/>
      <c r="C117" s="73" t="s">
        <v>129</v>
      </c>
      <c r="D117" s="73"/>
      <c r="E117" s="73"/>
      <c r="F117" s="73"/>
      <c r="G117" s="73"/>
      <c r="H117" s="73"/>
      <c r="I117" s="73"/>
      <c r="J117" s="74">
        <f>J108</f>
        <v>435.47407199999992</v>
      </c>
      <c r="K117" s="74"/>
    </row>
    <row r="118" spans="1:13" x14ac:dyDescent="0.2">
      <c r="A118" s="63" t="s">
        <v>123</v>
      </c>
      <c r="B118" s="63"/>
      <c r="C118" s="73" t="s">
        <v>124</v>
      </c>
      <c r="D118" s="73"/>
      <c r="E118" s="73"/>
      <c r="F118" s="73"/>
      <c r="G118" s="73"/>
      <c r="H118" s="73"/>
      <c r="I118" s="73"/>
      <c r="J118" s="74">
        <f>J113</f>
        <v>313.86272727272734</v>
      </c>
      <c r="K118" s="74"/>
    </row>
    <row r="119" spans="1:13" x14ac:dyDescent="0.2">
      <c r="A119" s="50" t="s">
        <v>45</v>
      </c>
      <c r="B119" s="50"/>
      <c r="C119" s="50"/>
      <c r="D119" s="50"/>
      <c r="E119" s="50"/>
      <c r="F119" s="50"/>
      <c r="G119" s="50"/>
      <c r="H119" s="50"/>
      <c r="I119" s="50"/>
      <c r="J119" s="75">
        <f>SUM(J117:K118)</f>
        <v>749.33679927272726</v>
      </c>
      <c r="K119" s="75"/>
    </row>
    <row r="121" spans="1:13" x14ac:dyDescent="0.2">
      <c r="A121" s="72" t="s">
        <v>130</v>
      </c>
      <c r="B121" s="72"/>
      <c r="C121" s="72"/>
      <c r="D121" s="72"/>
      <c r="E121" s="72"/>
      <c r="F121" s="72"/>
      <c r="G121" s="72"/>
      <c r="H121" s="72"/>
      <c r="I121" s="72"/>
      <c r="J121" s="72"/>
      <c r="K121" s="72"/>
    </row>
    <row r="122" spans="1:13" x14ac:dyDescent="0.2">
      <c r="A122" s="7"/>
      <c r="B122" s="7"/>
    </row>
    <row r="123" spans="1:13" x14ac:dyDescent="0.2">
      <c r="A123" s="50">
        <v>5</v>
      </c>
      <c r="B123" s="50"/>
      <c r="C123" s="50" t="s">
        <v>131</v>
      </c>
      <c r="D123" s="50"/>
      <c r="E123" s="50"/>
      <c r="F123" s="50"/>
      <c r="G123" s="50"/>
      <c r="H123" s="50"/>
      <c r="I123" s="50"/>
      <c r="J123" s="50" t="s">
        <v>36</v>
      </c>
      <c r="K123" s="50"/>
    </row>
    <row r="124" spans="1:13" x14ac:dyDescent="0.2">
      <c r="A124" s="63" t="s">
        <v>7</v>
      </c>
      <c r="B124" s="63"/>
      <c r="C124" s="73" t="s">
        <v>132</v>
      </c>
      <c r="D124" s="73"/>
      <c r="E124" s="73"/>
      <c r="F124" s="73"/>
      <c r="G124" s="73"/>
      <c r="H124" s="73"/>
      <c r="I124" s="73"/>
      <c r="J124" s="93">
        <v>968.34</v>
      </c>
      <c r="K124" s="93"/>
    </row>
    <row r="125" spans="1:13" x14ac:dyDescent="0.2">
      <c r="A125" s="63" t="s">
        <v>9</v>
      </c>
      <c r="B125" s="63"/>
      <c r="C125" s="73" t="s">
        <v>133</v>
      </c>
      <c r="D125" s="73"/>
      <c r="E125" s="73"/>
      <c r="F125" s="73"/>
      <c r="G125" s="73"/>
      <c r="H125" s="73"/>
      <c r="I125" s="73"/>
      <c r="J125" s="93">
        <v>529.66</v>
      </c>
      <c r="K125" s="93"/>
      <c r="M125" s="1" t="s">
        <v>134</v>
      </c>
    </row>
    <row r="126" spans="1:13" x14ac:dyDescent="0.2">
      <c r="A126" s="63" t="s">
        <v>12</v>
      </c>
      <c r="B126" s="63"/>
      <c r="C126" s="73" t="s">
        <v>135</v>
      </c>
      <c r="D126" s="73"/>
      <c r="E126" s="73"/>
      <c r="F126" s="73"/>
      <c r="G126" s="73"/>
      <c r="H126" s="73"/>
      <c r="I126" s="73"/>
      <c r="J126" s="93"/>
      <c r="K126" s="93"/>
    </row>
    <row r="127" spans="1:13" x14ac:dyDescent="0.2">
      <c r="A127" s="63" t="s">
        <v>14</v>
      </c>
      <c r="B127" s="63"/>
      <c r="C127" s="73" t="s">
        <v>136</v>
      </c>
      <c r="D127" s="73"/>
      <c r="E127" s="73"/>
      <c r="F127" s="73"/>
      <c r="G127" s="73"/>
      <c r="H127" s="73"/>
      <c r="I127" s="73"/>
      <c r="J127" s="74"/>
      <c r="K127" s="74"/>
    </row>
    <row r="128" spans="1:13" x14ac:dyDescent="0.2">
      <c r="A128" s="63" t="s">
        <v>41</v>
      </c>
      <c r="B128" s="63"/>
      <c r="C128" s="73" t="s">
        <v>44</v>
      </c>
      <c r="D128" s="73"/>
      <c r="E128" s="73"/>
      <c r="F128" s="73"/>
      <c r="G128" s="73"/>
      <c r="H128" s="73"/>
      <c r="I128" s="73"/>
      <c r="J128" s="93"/>
      <c r="K128" s="93"/>
    </row>
    <row r="129" spans="1:11" x14ac:dyDescent="0.2">
      <c r="A129" s="50" t="s">
        <v>45</v>
      </c>
      <c r="B129" s="50"/>
      <c r="C129" s="50"/>
      <c r="D129" s="50"/>
      <c r="E129" s="50"/>
      <c r="F129" s="50"/>
      <c r="G129" s="50"/>
      <c r="H129" s="50"/>
      <c r="I129" s="50"/>
      <c r="J129" s="94">
        <f>SUM(J124:K128)</f>
        <v>1498</v>
      </c>
      <c r="K129" s="94"/>
    </row>
    <row r="131" spans="1:11" x14ac:dyDescent="0.2">
      <c r="A131" s="72" t="s">
        <v>137</v>
      </c>
      <c r="B131" s="72"/>
      <c r="C131" s="72"/>
      <c r="D131" s="72"/>
      <c r="E131" s="72"/>
      <c r="F131" s="72"/>
      <c r="G131" s="72"/>
      <c r="H131" s="72"/>
      <c r="I131" s="72"/>
      <c r="J131" s="72"/>
      <c r="K131" s="72"/>
    </row>
    <row r="132" spans="1:11" x14ac:dyDescent="0.2">
      <c r="A132" s="7"/>
      <c r="B132" s="7"/>
    </row>
    <row r="133" spans="1:11" x14ac:dyDescent="0.2">
      <c r="A133" s="50">
        <v>6</v>
      </c>
      <c r="B133" s="50"/>
      <c r="C133" s="50" t="s">
        <v>138</v>
      </c>
      <c r="D133" s="50"/>
      <c r="E133" s="50"/>
      <c r="F133" s="50"/>
      <c r="G133" s="50"/>
      <c r="H133" s="50"/>
      <c r="I133" s="4" t="s">
        <v>50</v>
      </c>
      <c r="J133" s="50" t="s">
        <v>36</v>
      </c>
      <c r="K133" s="50"/>
    </row>
    <row r="134" spans="1:11" x14ac:dyDescent="0.2">
      <c r="A134" s="63" t="s">
        <v>7</v>
      </c>
      <c r="B134" s="63"/>
      <c r="C134" s="73" t="s">
        <v>139</v>
      </c>
      <c r="D134" s="73"/>
      <c r="E134" s="73"/>
      <c r="F134" s="73"/>
      <c r="G134" s="73"/>
      <c r="H134" s="73"/>
      <c r="I134" s="10">
        <v>6.8699999999999997E-2</v>
      </c>
      <c r="J134" s="95">
        <f>J153*I134</f>
        <v>564.84878007114219</v>
      </c>
      <c r="K134" s="95"/>
    </row>
    <row r="135" spans="1:11" x14ac:dyDescent="0.2">
      <c r="A135" s="80" t="s">
        <v>9</v>
      </c>
      <c r="B135" s="80"/>
      <c r="C135" s="81" t="s">
        <v>140</v>
      </c>
      <c r="D135" s="81"/>
      <c r="E135" s="81"/>
      <c r="F135" s="81"/>
      <c r="G135" s="81"/>
      <c r="H135" s="81"/>
      <c r="I135" s="20">
        <v>7.3300000000000004E-2</v>
      </c>
      <c r="J135" s="95">
        <f>(J153+J134)*I135</f>
        <v>644.07322022571736</v>
      </c>
      <c r="K135" s="95"/>
    </row>
    <row r="136" spans="1:11" x14ac:dyDescent="0.2">
      <c r="A136" s="63" t="s">
        <v>12</v>
      </c>
      <c r="B136" s="63"/>
      <c r="C136" s="73" t="s">
        <v>141</v>
      </c>
      <c r="D136" s="73"/>
      <c r="E136" s="73"/>
      <c r="F136" s="73"/>
      <c r="G136" s="73"/>
      <c r="H136" s="73"/>
      <c r="I136" s="5"/>
      <c r="J136" s="95"/>
      <c r="K136" s="95"/>
    </row>
    <row r="137" spans="1:11" x14ac:dyDescent="0.2">
      <c r="A137" s="63"/>
      <c r="B137" s="63"/>
      <c r="C137" s="73" t="s">
        <v>142</v>
      </c>
      <c r="D137" s="73"/>
      <c r="E137" s="73"/>
      <c r="F137" s="73"/>
      <c r="G137" s="73"/>
      <c r="H137" s="73"/>
      <c r="I137" s="5"/>
      <c r="J137" s="95"/>
      <c r="K137" s="95"/>
    </row>
    <row r="138" spans="1:11" x14ac:dyDescent="0.2">
      <c r="A138" s="21"/>
      <c r="B138" s="22"/>
      <c r="C138" s="84" t="s">
        <v>143</v>
      </c>
      <c r="D138" s="84"/>
      <c r="E138" s="84"/>
      <c r="F138" s="84"/>
      <c r="G138" s="84"/>
      <c r="H138" s="84"/>
      <c r="I138" s="10">
        <v>0.05</v>
      </c>
      <c r="J138" s="95">
        <f>J153*I138</f>
        <v>411.09809321043832</v>
      </c>
      <c r="K138" s="95"/>
    </row>
    <row r="139" spans="1:11" x14ac:dyDescent="0.2">
      <c r="A139" s="21"/>
      <c r="B139" s="22"/>
      <c r="C139" s="84" t="s">
        <v>144</v>
      </c>
      <c r="D139" s="84"/>
      <c r="E139" s="84"/>
      <c r="F139" s="84"/>
      <c r="G139" s="84"/>
      <c r="H139" s="84"/>
      <c r="I139" s="10">
        <v>1.6500000000000001E-2</v>
      </c>
      <c r="J139" s="95">
        <f>J153*I139</f>
        <v>135.66237075944466</v>
      </c>
      <c r="K139" s="95"/>
    </row>
    <row r="140" spans="1:11" x14ac:dyDescent="0.2">
      <c r="A140" s="21"/>
      <c r="B140" s="22"/>
      <c r="C140" s="84" t="s">
        <v>145</v>
      </c>
      <c r="D140" s="84"/>
      <c r="E140" s="84"/>
      <c r="F140" s="84"/>
      <c r="G140" s="84"/>
      <c r="H140" s="84"/>
      <c r="I140" s="10">
        <v>7.5999999999999998E-2</v>
      </c>
      <c r="J140" s="95">
        <f>J153*I140</f>
        <v>624.86910167986616</v>
      </c>
      <c r="K140" s="95"/>
    </row>
    <row r="141" spans="1:11" x14ac:dyDescent="0.2">
      <c r="A141" s="63"/>
      <c r="B141" s="63"/>
      <c r="C141" s="73" t="s">
        <v>146</v>
      </c>
      <c r="D141" s="73"/>
      <c r="E141" s="73"/>
      <c r="F141" s="73"/>
      <c r="G141" s="73"/>
      <c r="H141" s="73"/>
      <c r="I141" s="5"/>
      <c r="J141" s="95"/>
      <c r="K141" s="95"/>
    </row>
    <row r="142" spans="1:11" x14ac:dyDescent="0.2">
      <c r="A142" s="63"/>
      <c r="B142" s="63"/>
      <c r="C142" s="73" t="s">
        <v>147</v>
      </c>
      <c r="D142" s="73"/>
      <c r="E142" s="73"/>
      <c r="F142" s="73"/>
      <c r="G142" s="73"/>
      <c r="H142" s="73"/>
      <c r="I142" s="5"/>
      <c r="J142" s="95"/>
      <c r="K142" s="95"/>
    </row>
    <row r="143" spans="1:11" x14ac:dyDescent="0.2">
      <c r="A143" s="50" t="s">
        <v>45</v>
      </c>
      <c r="B143" s="50"/>
      <c r="C143" s="50"/>
      <c r="D143" s="50"/>
      <c r="E143" s="50"/>
      <c r="F143" s="50"/>
      <c r="G143" s="50"/>
      <c r="H143" s="50"/>
      <c r="I143" s="11">
        <f>SUM(I134:I140)</f>
        <v>0.28450000000000003</v>
      </c>
      <c r="J143" s="94">
        <f>SUM(J134:K142)</f>
        <v>2380.5515659466087</v>
      </c>
      <c r="K143" s="94"/>
    </row>
    <row r="145" spans="1:12" x14ac:dyDescent="0.2">
      <c r="A145" s="96" t="s">
        <v>148</v>
      </c>
      <c r="B145" s="96"/>
      <c r="C145" s="96"/>
      <c r="D145" s="96"/>
      <c r="E145" s="96"/>
      <c r="F145" s="96"/>
      <c r="G145" s="96"/>
      <c r="H145" s="96"/>
      <c r="I145" s="96"/>
      <c r="J145" s="96"/>
      <c r="K145" s="96"/>
    </row>
    <row r="147" spans="1:12" x14ac:dyDescent="0.2">
      <c r="A147" s="65"/>
      <c r="B147" s="65"/>
      <c r="C147" s="50" t="s">
        <v>149</v>
      </c>
      <c r="D147" s="50"/>
      <c r="E147" s="50"/>
      <c r="F147" s="50"/>
      <c r="G147" s="50"/>
      <c r="H147" s="50"/>
      <c r="I147" s="50"/>
      <c r="J147" s="50" t="s">
        <v>36</v>
      </c>
      <c r="K147" s="50"/>
    </row>
    <row r="148" spans="1:12" ht="17.25" customHeight="1" x14ac:dyDescent="0.2">
      <c r="A148" s="63" t="s">
        <v>7</v>
      </c>
      <c r="B148" s="63"/>
      <c r="C148" s="73" t="str">
        <f>A40</f>
        <v>Módulo 1 - Composição da Remuneração</v>
      </c>
      <c r="D148" s="73"/>
      <c r="E148" s="73"/>
      <c r="F148" s="73"/>
      <c r="G148" s="73"/>
      <c r="H148" s="73"/>
      <c r="I148" s="73"/>
      <c r="J148" s="74">
        <f>J49</f>
        <v>3068.88</v>
      </c>
      <c r="K148" s="74"/>
    </row>
    <row r="149" spans="1:12" ht="17.25" customHeight="1" x14ac:dyDescent="0.2">
      <c r="A149" s="63" t="s">
        <v>9</v>
      </c>
      <c r="B149" s="63"/>
      <c r="C149" s="73" t="str">
        <f>A51</f>
        <v>Módulo 2 - Encargos e Benefícios Anuais, Mensais e Diários</v>
      </c>
      <c r="D149" s="73"/>
      <c r="E149" s="73"/>
      <c r="F149" s="73"/>
      <c r="G149" s="73"/>
      <c r="H149" s="73"/>
      <c r="I149" s="73"/>
      <c r="J149" s="74">
        <f>J84</f>
        <v>2808.5357877120005</v>
      </c>
      <c r="K149" s="74"/>
    </row>
    <row r="150" spans="1:12" ht="17.25" customHeight="1" x14ac:dyDescent="0.2">
      <c r="A150" s="63" t="s">
        <v>12</v>
      </c>
      <c r="B150" s="63"/>
      <c r="C150" s="73" t="str">
        <f>A86</f>
        <v>Módulo 3 - Provisão para Rescisão</v>
      </c>
      <c r="D150" s="73"/>
      <c r="E150" s="73"/>
      <c r="F150" s="73"/>
      <c r="G150" s="73"/>
      <c r="H150" s="73"/>
      <c r="I150" s="73"/>
      <c r="J150" s="74">
        <f>J95</f>
        <v>97.209277224038402</v>
      </c>
      <c r="K150" s="74"/>
    </row>
    <row r="151" spans="1:12" ht="17.25" customHeight="1" x14ac:dyDescent="0.2">
      <c r="A151" s="63" t="s">
        <v>14</v>
      </c>
      <c r="B151" s="63"/>
      <c r="C151" s="73" t="str">
        <f>A97</f>
        <v>Módulo 4 - Custo de Reposição do Profissional Ausente</v>
      </c>
      <c r="D151" s="73"/>
      <c r="E151" s="73"/>
      <c r="F151" s="73"/>
      <c r="G151" s="73"/>
      <c r="H151" s="73"/>
      <c r="I151" s="73"/>
      <c r="J151" s="74">
        <f>J119</f>
        <v>749.33679927272726</v>
      </c>
      <c r="K151" s="74"/>
    </row>
    <row r="152" spans="1:12" ht="17.25" customHeight="1" x14ac:dyDescent="0.2">
      <c r="A152" s="63" t="s">
        <v>41</v>
      </c>
      <c r="B152" s="63"/>
      <c r="C152" s="73" t="str">
        <f>A121</f>
        <v>Módulo 5 - Insumos Diversos</v>
      </c>
      <c r="D152" s="73"/>
      <c r="E152" s="73"/>
      <c r="F152" s="73"/>
      <c r="G152" s="73"/>
      <c r="H152" s="73"/>
      <c r="I152" s="73"/>
      <c r="J152" s="74">
        <f>J129</f>
        <v>1498</v>
      </c>
      <c r="K152" s="74"/>
    </row>
    <row r="153" spans="1:12" ht="17.25" customHeight="1" x14ac:dyDescent="0.2">
      <c r="A153" s="97" t="s">
        <v>150</v>
      </c>
      <c r="B153" s="97"/>
      <c r="C153" s="97"/>
      <c r="D153" s="97"/>
      <c r="E153" s="97"/>
      <c r="F153" s="97"/>
      <c r="G153" s="97"/>
      <c r="H153" s="97"/>
      <c r="I153" s="97"/>
      <c r="J153" s="74">
        <f>SUM(J148:K152)</f>
        <v>8221.9618642087662</v>
      </c>
      <c r="K153" s="74"/>
    </row>
    <row r="154" spans="1:12" ht="17.25" customHeight="1" x14ac:dyDescent="0.2">
      <c r="A154" s="63" t="s">
        <v>67</v>
      </c>
      <c r="B154" s="63"/>
      <c r="C154" s="73" t="str">
        <f>A131</f>
        <v>Módulo 6 - Custos Indiretos, Tributos e Lucro</v>
      </c>
      <c r="D154" s="73"/>
      <c r="E154" s="73"/>
      <c r="F154" s="73"/>
      <c r="G154" s="73"/>
      <c r="H154" s="73"/>
      <c r="I154" s="73"/>
      <c r="J154" s="98">
        <f>J143</f>
        <v>2380.5515659466087</v>
      </c>
      <c r="K154" s="74"/>
    </row>
    <row r="155" spans="1:12" ht="17.25" customHeight="1" x14ac:dyDescent="0.2">
      <c r="A155" s="50" t="s">
        <v>151</v>
      </c>
      <c r="B155" s="50"/>
      <c r="C155" s="50"/>
      <c r="D155" s="50"/>
      <c r="E155" s="50"/>
      <c r="F155" s="50"/>
      <c r="G155" s="50"/>
      <c r="H155" s="50"/>
      <c r="I155" s="90"/>
      <c r="J155" s="47"/>
      <c r="K155" s="46">
        <f>J153+J154</f>
        <v>10602.513430155375</v>
      </c>
      <c r="L155" s="14"/>
    </row>
    <row r="156" spans="1:12" ht="1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100"/>
      <c r="K156" s="99"/>
    </row>
    <row r="159" spans="1:12" x14ac:dyDescent="0.2">
      <c r="I159" s="23"/>
      <c r="K159" s="24"/>
      <c r="L159" s="25"/>
    </row>
    <row r="160" spans="1:12" ht="15" x14ac:dyDescent="0.2">
      <c r="A160" s="41" t="s">
        <v>168</v>
      </c>
      <c r="K160" s="25"/>
      <c r="L160" s="25"/>
    </row>
    <row r="161" spans="1:1" ht="17.25" x14ac:dyDescent="0.3">
      <c r="A161" s="42" t="s">
        <v>169</v>
      </c>
    </row>
    <row r="162" spans="1:1" x14ac:dyDescent="0.2">
      <c r="A162"/>
    </row>
    <row r="163" spans="1:1" x14ac:dyDescent="0.2">
      <c r="A163"/>
    </row>
    <row r="164" spans="1:1" x14ac:dyDescent="0.2">
      <c r="A164"/>
    </row>
    <row r="165" spans="1:1" x14ac:dyDescent="0.2">
      <c r="A165"/>
    </row>
    <row r="166" spans="1:1" ht="15" x14ac:dyDescent="0.2">
      <c r="A166" s="41" t="s">
        <v>172</v>
      </c>
    </row>
    <row r="167" spans="1:1" ht="17.25" x14ac:dyDescent="0.3">
      <c r="A167" s="42" t="s">
        <v>173</v>
      </c>
    </row>
  </sheetData>
  <mergeCells count="301">
    <mergeCell ref="A153:I153"/>
    <mergeCell ref="J153:K153"/>
    <mergeCell ref="A154:B154"/>
    <mergeCell ref="C154:I154"/>
    <mergeCell ref="J154:K154"/>
    <mergeCell ref="A155:I155"/>
    <mergeCell ref="A156:K156"/>
    <mergeCell ref="A150:B150"/>
    <mergeCell ref="C150:I150"/>
    <mergeCell ref="J150:K150"/>
    <mergeCell ref="A151:B151"/>
    <mergeCell ref="C151:I151"/>
    <mergeCell ref="J151:K151"/>
    <mergeCell ref="A152:B152"/>
    <mergeCell ref="C152:I152"/>
    <mergeCell ref="J152:K152"/>
    <mergeCell ref="A147:B147"/>
    <mergeCell ref="C147:I147"/>
    <mergeCell ref="J147:K147"/>
    <mergeCell ref="A148:B148"/>
    <mergeCell ref="C148:I148"/>
    <mergeCell ref="J148:K148"/>
    <mergeCell ref="A149:B149"/>
    <mergeCell ref="C149:I149"/>
    <mergeCell ref="J149:K149"/>
    <mergeCell ref="A141:B141"/>
    <mergeCell ref="C141:H141"/>
    <mergeCell ref="J141:K141"/>
    <mergeCell ref="A142:B142"/>
    <mergeCell ref="C142:H142"/>
    <mergeCell ref="J142:K142"/>
    <mergeCell ref="A143:H143"/>
    <mergeCell ref="J143:K143"/>
    <mergeCell ref="A145:K145"/>
    <mergeCell ref="A137:B137"/>
    <mergeCell ref="C137:H137"/>
    <mergeCell ref="J137:K137"/>
    <mergeCell ref="C138:H138"/>
    <mergeCell ref="J138:K138"/>
    <mergeCell ref="C139:H139"/>
    <mergeCell ref="J139:K139"/>
    <mergeCell ref="C140:H140"/>
    <mergeCell ref="J140:K140"/>
    <mergeCell ref="A134:B134"/>
    <mergeCell ref="C134:H134"/>
    <mergeCell ref="J134:K134"/>
    <mergeCell ref="A135:B135"/>
    <mergeCell ref="C135:H135"/>
    <mergeCell ref="J135:K135"/>
    <mergeCell ref="A136:B136"/>
    <mergeCell ref="C136:H136"/>
    <mergeCell ref="J136:K136"/>
    <mergeCell ref="A128:B128"/>
    <mergeCell ref="C128:I128"/>
    <mergeCell ref="J128:K128"/>
    <mergeCell ref="A129:I129"/>
    <mergeCell ref="J129:K129"/>
    <mergeCell ref="A131:K131"/>
    <mergeCell ref="A133:B133"/>
    <mergeCell ref="C133:H133"/>
    <mergeCell ref="J133:K133"/>
    <mergeCell ref="A125:B125"/>
    <mergeCell ref="C125:I125"/>
    <mergeCell ref="J125:K125"/>
    <mergeCell ref="A126:B126"/>
    <mergeCell ref="C126:I126"/>
    <mergeCell ref="J126:K126"/>
    <mergeCell ref="A127:B127"/>
    <mergeCell ref="C127:I127"/>
    <mergeCell ref="J127:K127"/>
    <mergeCell ref="A119:I119"/>
    <mergeCell ref="J119:K119"/>
    <mergeCell ref="A121:K121"/>
    <mergeCell ref="A123:B123"/>
    <mergeCell ref="C123:I123"/>
    <mergeCell ref="J123:K123"/>
    <mergeCell ref="A124:B124"/>
    <mergeCell ref="C124:I124"/>
    <mergeCell ref="J124:K124"/>
    <mergeCell ref="A116:B116"/>
    <mergeCell ref="C116:I116"/>
    <mergeCell ref="J116:K116"/>
    <mergeCell ref="A117:B117"/>
    <mergeCell ref="C117:I117"/>
    <mergeCell ref="J117:K117"/>
    <mergeCell ref="A118:B118"/>
    <mergeCell ref="C118:I118"/>
    <mergeCell ref="J118:K118"/>
    <mergeCell ref="A108:H108"/>
    <mergeCell ref="J108:K108"/>
    <mergeCell ref="A111:B111"/>
    <mergeCell ref="C111:I111"/>
    <mergeCell ref="J111:K111"/>
    <mergeCell ref="A112:B112"/>
    <mergeCell ref="C112:I112"/>
    <mergeCell ref="J112:K112"/>
    <mergeCell ref="A113:I113"/>
    <mergeCell ref="J113:K113"/>
    <mergeCell ref="A105:B105"/>
    <mergeCell ref="C105:H105"/>
    <mergeCell ref="J105:K105"/>
    <mergeCell ref="A106:B106"/>
    <mergeCell ref="C106:H106"/>
    <mergeCell ref="J106:K106"/>
    <mergeCell ref="A107:B107"/>
    <mergeCell ref="C107:H107"/>
    <mergeCell ref="J107:K107"/>
    <mergeCell ref="A102:B102"/>
    <mergeCell ref="C102:H102"/>
    <mergeCell ref="J102:K102"/>
    <mergeCell ref="A103:B103"/>
    <mergeCell ref="C103:H103"/>
    <mergeCell ref="J103:K103"/>
    <mergeCell ref="A104:B104"/>
    <mergeCell ref="C104:H104"/>
    <mergeCell ref="J104:K104"/>
    <mergeCell ref="A92:B92"/>
    <mergeCell ref="C92:H92"/>
    <mergeCell ref="J92:K92"/>
    <mergeCell ref="A93:B93"/>
    <mergeCell ref="C93:H93"/>
    <mergeCell ref="J93:K93"/>
    <mergeCell ref="J95:K95"/>
    <mergeCell ref="A97:K97"/>
    <mergeCell ref="A101:B101"/>
    <mergeCell ref="C101:H101"/>
    <mergeCell ref="J101:K101"/>
    <mergeCell ref="A95:H95"/>
    <mergeCell ref="A88:B88"/>
    <mergeCell ref="C88:H88"/>
    <mergeCell ref="J88:K88"/>
    <mergeCell ref="A89:B89"/>
    <mergeCell ref="C89:H89"/>
    <mergeCell ref="J89:K89"/>
    <mergeCell ref="A90:B90"/>
    <mergeCell ref="C90:H90"/>
    <mergeCell ref="J90:K90"/>
    <mergeCell ref="A82:B82"/>
    <mergeCell ref="C82:I82"/>
    <mergeCell ref="J82:K82"/>
    <mergeCell ref="A83:B83"/>
    <mergeCell ref="C83:I83"/>
    <mergeCell ref="J83:K83"/>
    <mergeCell ref="A84:I84"/>
    <mergeCell ref="J84:K84"/>
    <mergeCell ref="A86:K86"/>
    <mergeCell ref="A76:B76"/>
    <mergeCell ref="C76:H76"/>
    <mergeCell ref="J76:K76"/>
    <mergeCell ref="A77:I77"/>
    <mergeCell ref="J77:K77"/>
    <mergeCell ref="A80:B80"/>
    <mergeCell ref="C80:I80"/>
    <mergeCell ref="J80:K80"/>
    <mergeCell ref="A81:B81"/>
    <mergeCell ref="C81:I81"/>
    <mergeCell ref="J81:K81"/>
    <mergeCell ref="A73:B73"/>
    <mergeCell ref="C73:H73"/>
    <mergeCell ref="J73:K73"/>
    <mergeCell ref="A74:B74"/>
    <mergeCell ref="C74:H74"/>
    <mergeCell ref="J74:K74"/>
    <mergeCell ref="A75:B75"/>
    <mergeCell ref="C75:H75"/>
    <mergeCell ref="J75:K75"/>
    <mergeCell ref="A68:B68"/>
    <mergeCell ref="C68:G68"/>
    <mergeCell ref="H68:I68"/>
    <mergeCell ref="J68:K68"/>
    <mergeCell ref="A69:G69"/>
    <mergeCell ref="H69:I69"/>
    <mergeCell ref="J69:K69"/>
    <mergeCell ref="A72:B72"/>
    <mergeCell ref="C72:H72"/>
    <mergeCell ref="J72:K72"/>
    <mergeCell ref="A65:B65"/>
    <mergeCell ref="C65:G65"/>
    <mergeCell ref="H65:I65"/>
    <mergeCell ref="J65:K65"/>
    <mergeCell ref="A66:B66"/>
    <mergeCell ref="C66:G66"/>
    <mergeCell ref="H66:I66"/>
    <mergeCell ref="J66:K66"/>
    <mergeCell ref="A67:B67"/>
    <mergeCell ref="C67:G67"/>
    <mergeCell ref="H67:I67"/>
    <mergeCell ref="J67:K67"/>
    <mergeCell ref="A62:B62"/>
    <mergeCell ref="C62:G62"/>
    <mergeCell ref="H62:I62"/>
    <mergeCell ref="J62:K62"/>
    <mergeCell ref="A63:B63"/>
    <mergeCell ref="C63:G63"/>
    <mergeCell ref="H63:I63"/>
    <mergeCell ref="J63:K63"/>
    <mergeCell ref="A64:B64"/>
    <mergeCell ref="C64:G64"/>
    <mergeCell ref="H64:I64"/>
    <mergeCell ref="J64:K64"/>
    <mergeCell ref="A57:H57"/>
    <mergeCell ref="J57:K57"/>
    <mergeCell ref="A59:K59"/>
    <mergeCell ref="A60:B60"/>
    <mergeCell ref="C60:G60"/>
    <mergeCell ref="H60:I60"/>
    <mergeCell ref="J60:K60"/>
    <mergeCell ref="A61:B61"/>
    <mergeCell ref="C61:G61"/>
    <mergeCell ref="H61:I61"/>
    <mergeCell ref="J61:K61"/>
    <mergeCell ref="A53:K53"/>
    <mergeCell ref="A54:B54"/>
    <mergeCell ref="J54:K54"/>
    <mergeCell ref="A55:B55"/>
    <mergeCell ref="C55:H55"/>
    <mergeCell ref="J55:K55"/>
    <mergeCell ref="A56:B56"/>
    <mergeCell ref="C56:H56"/>
    <mergeCell ref="J56:K56"/>
    <mergeCell ref="A47:B47"/>
    <mergeCell ref="C47:H47"/>
    <mergeCell ref="J47:K47"/>
    <mergeCell ref="A48:B48"/>
    <mergeCell ref="C48:H48"/>
    <mergeCell ref="J48:K48"/>
    <mergeCell ref="A49:I49"/>
    <mergeCell ref="J49:K49"/>
    <mergeCell ref="A51:K51"/>
    <mergeCell ref="A44:B44"/>
    <mergeCell ref="C44:H44"/>
    <mergeCell ref="J44:K44"/>
    <mergeCell ref="A45:B45"/>
    <mergeCell ref="C45:H45"/>
    <mergeCell ref="J45:K45"/>
    <mergeCell ref="A46:B46"/>
    <mergeCell ref="C46:H46"/>
    <mergeCell ref="J46:K46"/>
    <mergeCell ref="A38:B38"/>
    <mergeCell ref="C38:H38"/>
    <mergeCell ref="I38:K38"/>
    <mergeCell ref="A40:K40"/>
    <mergeCell ref="A42:B42"/>
    <mergeCell ref="C42:I42"/>
    <mergeCell ref="J42:K42"/>
    <mergeCell ref="A43:B43"/>
    <mergeCell ref="C43:I43"/>
    <mergeCell ref="J43:K43"/>
    <mergeCell ref="A35:B35"/>
    <mergeCell ref="C35:H35"/>
    <mergeCell ref="I35:K35"/>
    <mergeCell ref="A36:B36"/>
    <mergeCell ref="C36:H36"/>
    <mergeCell ref="I36:K36"/>
    <mergeCell ref="A37:B37"/>
    <mergeCell ref="C37:H37"/>
    <mergeCell ref="I37:K37"/>
    <mergeCell ref="A28:D28"/>
    <mergeCell ref="E28:G28"/>
    <mergeCell ref="H28:K28"/>
    <mergeCell ref="A32:K32"/>
    <mergeCell ref="A33:B33"/>
    <mergeCell ref="C33:H33"/>
    <mergeCell ref="I33:K33"/>
    <mergeCell ref="A34:B34"/>
    <mergeCell ref="C34:H34"/>
    <mergeCell ref="I34:K34"/>
    <mergeCell ref="A21:B21"/>
    <mergeCell ref="C21:G21"/>
    <mergeCell ref="H21:K21"/>
    <mergeCell ref="A24:K24"/>
    <mergeCell ref="A26:D26"/>
    <mergeCell ref="E26:G26"/>
    <mergeCell ref="H26:K26"/>
    <mergeCell ref="A27:D27"/>
    <mergeCell ref="E27:G27"/>
    <mergeCell ref="H27:K27"/>
    <mergeCell ref="A91:B91"/>
    <mergeCell ref="C91:H91"/>
    <mergeCell ref="J91:K91"/>
    <mergeCell ref="A94:B94"/>
    <mergeCell ref="C94:H94"/>
    <mergeCell ref="J94:K94"/>
    <mergeCell ref="A7:K7"/>
    <mergeCell ref="A8:K8"/>
    <mergeCell ref="A10:C10"/>
    <mergeCell ref="D10:F10"/>
    <mergeCell ref="A11:C11"/>
    <mergeCell ref="D11:F11"/>
    <mergeCell ref="B13:D13"/>
    <mergeCell ref="F13:G13"/>
    <mergeCell ref="A15:K15"/>
    <mergeCell ref="A18:B18"/>
    <mergeCell ref="C18:G18"/>
    <mergeCell ref="H18:K18"/>
    <mergeCell ref="A19:B19"/>
    <mergeCell ref="C19:G19"/>
    <mergeCell ref="H19:K19"/>
    <mergeCell ref="A20:B20"/>
    <mergeCell ref="C20:G20"/>
    <mergeCell ref="H20:K20"/>
  </mergeCells>
  <pageMargins left="0.51180555555555496" right="0.51180555555555496" top="0.78749999999999998" bottom="0.78749999999999998" header="0.51180555555555496" footer="0.51180555555555496"/>
  <pageSetup paperSize="9" scale="97" firstPageNumber="0" orientation="portrait" horizontalDpi="300" verticalDpi="300" r:id="rId1"/>
  <rowBreaks count="3" manualBreakCount="3">
    <brk id="39" max="10" man="1"/>
    <brk id="96" max="10" man="1"/>
    <brk id="143" max="1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8:M32"/>
  <sheetViews>
    <sheetView showGridLines="0" tabSelected="1" zoomScaleNormal="100" workbookViewId="0">
      <selection activeCell="K22" sqref="K22"/>
    </sheetView>
  </sheetViews>
  <sheetFormatPr defaultColWidth="8.7109375" defaultRowHeight="12.75" x14ac:dyDescent="0.2"/>
  <cols>
    <col min="1" max="1" width="8.140625" customWidth="1"/>
    <col min="2" max="2" width="29.28515625" customWidth="1"/>
    <col min="3" max="3" width="11.28515625" customWidth="1"/>
    <col min="4" max="4" width="12.7109375" customWidth="1"/>
    <col min="5" max="5" width="14.140625" customWidth="1"/>
    <col min="6" max="6" width="11.85546875" customWidth="1"/>
    <col min="7" max="7" width="24.28515625" customWidth="1"/>
    <col min="8" max="8" width="28" customWidth="1"/>
    <col min="9" max="9" width="20.42578125" customWidth="1"/>
    <col min="10" max="10" width="13.28515625" customWidth="1"/>
    <col min="11" max="11" width="14.28515625" customWidth="1"/>
    <col min="12" max="12" width="12" customWidth="1"/>
    <col min="13" max="13" width="21.7109375" customWidth="1"/>
  </cols>
  <sheetData>
    <row r="8" spans="1:13" ht="15" x14ac:dyDescent="0.2">
      <c r="A8" s="101"/>
      <c r="B8" s="101"/>
      <c r="C8" s="101"/>
      <c r="D8" s="101"/>
      <c r="E8" s="101"/>
      <c r="F8" s="101"/>
      <c r="G8" s="101"/>
      <c r="H8" s="101"/>
      <c r="I8" s="101"/>
    </row>
    <row r="9" spans="1:13" ht="15" x14ac:dyDescent="0.2">
      <c r="A9" s="101" t="s">
        <v>177</v>
      </c>
      <c r="B9" s="101"/>
      <c r="C9" s="101"/>
      <c r="D9" s="101"/>
      <c r="E9" s="101"/>
      <c r="F9" s="101"/>
      <c r="G9" s="101"/>
      <c r="H9" s="101"/>
      <c r="I9" s="101"/>
      <c r="J9" s="44"/>
      <c r="K9" s="44"/>
      <c r="L9" s="44"/>
      <c r="M9" s="44"/>
    </row>
    <row r="10" spans="1:13" ht="15" x14ac:dyDescent="0.2">
      <c r="A10" s="101" t="s">
        <v>178</v>
      </c>
      <c r="B10" s="101"/>
      <c r="C10" s="101"/>
      <c r="D10" s="101"/>
      <c r="E10" s="101"/>
      <c r="F10" s="101"/>
      <c r="G10" s="101"/>
      <c r="H10" s="101"/>
      <c r="I10" s="101"/>
      <c r="J10" s="44"/>
      <c r="K10" s="44"/>
      <c r="L10" s="44"/>
      <c r="M10" s="44"/>
    </row>
    <row r="11" spans="1:13" ht="15" x14ac:dyDescent="0.2">
      <c r="A11" s="101" t="s">
        <v>152</v>
      </c>
      <c r="B11" s="101"/>
      <c r="C11" s="101"/>
      <c r="D11" s="101"/>
      <c r="E11" s="101"/>
      <c r="F11" s="101"/>
      <c r="G11" s="101"/>
      <c r="H11" s="101"/>
      <c r="I11" s="101"/>
    </row>
    <row r="12" spans="1:13" ht="15" x14ac:dyDescent="0.2">
      <c r="A12" s="102" t="s">
        <v>153</v>
      </c>
      <c r="B12" s="102"/>
      <c r="C12" s="102"/>
      <c r="D12" s="102"/>
      <c r="E12" s="102"/>
      <c r="F12" s="102"/>
      <c r="G12" s="102"/>
      <c r="H12" s="102"/>
      <c r="I12" s="102"/>
    </row>
    <row r="13" spans="1:13" ht="16.5" x14ac:dyDescent="0.3">
      <c r="A13" s="26"/>
      <c r="B13" s="26"/>
      <c r="C13" s="26"/>
      <c r="D13" s="26"/>
      <c r="E13" s="27"/>
      <c r="F13" s="27"/>
      <c r="G13" s="27"/>
      <c r="H13" s="27"/>
      <c r="I13" s="27"/>
    </row>
    <row r="14" spans="1:13" ht="63.75" x14ac:dyDescent="0.2">
      <c r="A14" s="28" t="s">
        <v>154</v>
      </c>
      <c r="B14" s="29" t="s">
        <v>155</v>
      </c>
      <c r="C14" s="29" t="s">
        <v>156</v>
      </c>
      <c r="D14" s="29" t="s">
        <v>157</v>
      </c>
      <c r="E14" s="29" t="s">
        <v>158</v>
      </c>
      <c r="F14" s="29" t="s">
        <v>159</v>
      </c>
      <c r="G14" s="29" t="s">
        <v>160</v>
      </c>
      <c r="H14" s="29" t="s">
        <v>161</v>
      </c>
      <c r="I14" s="29" t="s">
        <v>162</v>
      </c>
    </row>
    <row r="15" spans="1:13" ht="13.5" x14ac:dyDescent="0.2">
      <c r="A15" s="30">
        <v>1</v>
      </c>
      <c r="B15" s="31" t="s">
        <v>163</v>
      </c>
      <c r="C15" s="30">
        <v>1</v>
      </c>
      <c r="D15" s="30">
        <v>2</v>
      </c>
      <c r="E15" s="30">
        <v>30</v>
      </c>
      <c r="F15" s="32">
        <f>'DIURNO DESARM'!K154</f>
        <v>8974.4949497198686</v>
      </c>
      <c r="G15" s="33">
        <f>F15*D15</f>
        <v>17948.989899439737</v>
      </c>
      <c r="H15" s="33">
        <f>G15*12</f>
        <v>215387.87879327685</v>
      </c>
      <c r="I15" s="34">
        <f>G15*30</f>
        <v>538469.69698319212</v>
      </c>
    </row>
    <row r="16" spans="1:13" ht="13.5" x14ac:dyDescent="0.2">
      <c r="A16" s="30">
        <v>2</v>
      </c>
      <c r="B16" s="31" t="s">
        <v>164</v>
      </c>
      <c r="C16" s="30">
        <v>1</v>
      </c>
      <c r="D16" s="30">
        <v>2</v>
      </c>
      <c r="E16" s="30">
        <v>30</v>
      </c>
      <c r="F16" s="32">
        <f>'NOTURNO DESARM'!K155</f>
        <v>9993.7236214643744</v>
      </c>
      <c r="G16" s="33">
        <f>F16*D16</f>
        <v>19987.447242928749</v>
      </c>
      <c r="H16" s="33">
        <f>G16*12</f>
        <v>239849.36691514499</v>
      </c>
      <c r="I16" s="34">
        <f>G16*30</f>
        <v>599623.41728786251</v>
      </c>
    </row>
    <row r="17" spans="1:9" ht="13.5" x14ac:dyDescent="0.2">
      <c r="A17" s="30">
        <v>3</v>
      </c>
      <c r="B17" s="31" t="s">
        <v>165</v>
      </c>
      <c r="C17" s="30">
        <v>1</v>
      </c>
      <c r="D17" s="30">
        <v>2</v>
      </c>
      <c r="E17" s="30">
        <v>30</v>
      </c>
      <c r="F17" s="32">
        <f>'NOTURNO ARMADO'!K155</f>
        <v>10602.513430155375</v>
      </c>
      <c r="G17" s="33">
        <f>F17*D17</f>
        <v>21205.026860310751</v>
      </c>
      <c r="H17" s="33">
        <f>G17*12</f>
        <v>254460.32232372899</v>
      </c>
      <c r="I17" s="34">
        <f>G17*30</f>
        <v>636150.80580932251</v>
      </c>
    </row>
    <row r="18" spans="1:9" x14ac:dyDescent="0.2">
      <c r="A18" s="103" t="s">
        <v>166</v>
      </c>
      <c r="B18" s="103"/>
      <c r="C18" s="103"/>
      <c r="D18" s="103"/>
      <c r="E18" s="103"/>
      <c r="F18" s="35">
        <f>SUM(F15:F17)</f>
        <v>29570.732001339617</v>
      </c>
      <c r="G18" s="36">
        <f>SUM(G15:G17)</f>
        <v>59141.464002679233</v>
      </c>
      <c r="H18" s="36">
        <f>SUM(H15:H17)</f>
        <v>709697.56803215086</v>
      </c>
      <c r="I18" s="37">
        <f>SUM(I15:I17)</f>
        <v>1774243.920080377</v>
      </c>
    </row>
    <row r="19" spans="1:9" ht="16.5" x14ac:dyDescent="0.3">
      <c r="A19" s="27"/>
      <c r="B19" s="38"/>
      <c r="C19" s="27"/>
      <c r="D19" s="27"/>
      <c r="E19" s="27"/>
      <c r="F19" s="27"/>
      <c r="G19" s="27"/>
      <c r="H19" s="27"/>
      <c r="I19" s="27"/>
    </row>
    <row r="20" spans="1:9" ht="16.5" x14ac:dyDescent="0.3">
      <c r="A20" s="27"/>
      <c r="B20" s="27"/>
      <c r="C20" s="27"/>
      <c r="D20" s="27"/>
      <c r="E20" s="27"/>
      <c r="F20" s="27"/>
      <c r="G20" s="27"/>
      <c r="H20" s="27"/>
      <c r="I20" s="48"/>
    </row>
    <row r="21" spans="1:9" ht="17.25" x14ac:dyDescent="0.3">
      <c r="A21" s="39" t="s">
        <v>167</v>
      </c>
      <c r="B21" s="40"/>
      <c r="C21" s="40"/>
      <c r="D21" s="40"/>
      <c r="E21" s="40"/>
      <c r="F21" s="40"/>
      <c r="G21" s="40"/>
      <c r="H21" s="40"/>
      <c r="I21" s="49"/>
    </row>
    <row r="22" spans="1:9" ht="17.25" x14ac:dyDescent="0.3">
      <c r="E22" s="40"/>
      <c r="F22" s="40"/>
      <c r="G22" s="40"/>
      <c r="H22" s="40"/>
      <c r="I22" s="40"/>
    </row>
    <row r="23" spans="1:9" ht="17.25" x14ac:dyDescent="0.3">
      <c r="E23" s="40"/>
      <c r="F23" s="40"/>
      <c r="G23" s="40"/>
      <c r="H23" s="40"/>
      <c r="I23" s="40"/>
    </row>
    <row r="24" spans="1:9" ht="15.75" x14ac:dyDescent="0.25">
      <c r="E24" s="43"/>
      <c r="F24" s="43"/>
      <c r="G24" s="43"/>
      <c r="H24" s="43"/>
      <c r="I24" s="43"/>
    </row>
    <row r="25" spans="1:9" ht="17.25" x14ac:dyDescent="0.3">
      <c r="A25" s="41" t="s">
        <v>168</v>
      </c>
      <c r="B25" s="40"/>
      <c r="C25" s="40"/>
      <c r="D25" s="40"/>
    </row>
    <row r="26" spans="1:9" ht="17.25" x14ac:dyDescent="0.3">
      <c r="A26" s="42" t="s">
        <v>169</v>
      </c>
      <c r="B26" s="40"/>
      <c r="C26" s="40"/>
      <c r="D26" s="40"/>
    </row>
    <row r="31" spans="1:9" ht="17.25" x14ac:dyDescent="0.3">
      <c r="A31" s="41" t="s">
        <v>172</v>
      </c>
      <c r="B31" s="40"/>
      <c r="C31" s="40"/>
      <c r="D31" s="40"/>
    </row>
    <row r="32" spans="1:9" ht="17.25" x14ac:dyDescent="0.3">
      <c r="A32" s="42" t="s">
        <v>173</v>
      </c>
      <c r="B32" s="40"/>
      <c r="C32" s="40"/>
      <c r="D32" s="40"/>
    </row>
  </sheetData>
  <mergeCells count="6">
    <mergeCell ref="A8:I8"/>
    <mergeCell ref="A11:I11"/>
    <mergeCell ref="A12:I12"/>
    <mergeCell ref="A18:E18"/>
    <mergeCell ref="A9:I9"/>
    <mergeCell ref="A10:I10"/>
  </mergeCells>
  <printOptions horizontalCentered="1"/>
  <pageMargins left="0.51181102362204722" right="0.51181102362204722" top="0.78740157480314965" bottom="0.78740157480314965" header="0.51181102362204722" footer="0.51181102362204722"/>
  <pageSetup paperSize="9" scale="70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DIURNO DESARM</vt:lpstr>
      <vt:lpstr>NOTURNO DESARM</vt:lpstr>
      <vt:lpstr>NOTURNO ARMADO</vt:lpstr>
      <vt:lpstr>RESUMO</vt:lpstr>
      <vt:lpstr>'DIURNO DESARM'!Area_de_impressao</vt:lpstr>
      <vt:lpstr>'NOTURNO ARMADO'!Area_de_impressao</vt:lpstr>
      <vt:lpstr>'NOTURNO DESARM'!Area_de_impressao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Moreira</dc:creator>
  <dc:description/>
  <cp:lastModifiedBy>CAMILA SEABRA DE CAMARGO</cp:lastModifiedBy>
  <cp:revision>0</cp:revision>
  <cp:lastPrinted>2024-04-03T13:21:58Z</cp:lastPrinted>
  <dcterms:created xsi:type="dcterms:W3CDTF">2008-06-24T17:08:16Z</dcterms:created>
  <dcterms:modified xsi:type="dcterms:W3CDTF">2024-04-03T14:35:27Z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